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6.xml" ContentType="application/vnd.openxmlformats-officedocument.drawingml.chartshapes+xml"/>
  <Override PartName="/xl/charts/chart3.xml" ContentType="application/vnd.openxmlformats-officedocument.drawingml.chart+xml"/>
  <Override PartName="/xl/charts/chart4.xml" ContentType="application/vnd.openxmlformats-officedocument.drawingml.chart+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0"/>
  <workbookPr codeName="ThisWorkbook"/>
  <mc:AlternateContent xmlns:mc="http://schemas.openxmlformats.org/markup-compatibility/2006">
    <mc:Choice Requires="x15">
      <x15ac:absPath xmlns:x15ac="http://schemas.microsoft.com/office/spreadsheetml/2010/11/ac" url="/Users/michaelhauman/Downloads/"/>
    </mc:Choice>
  </mc:AlternateContent>
  <xr:revisionPtr revIDLastSave="0" documentId="8_{9A46655E-2506-E049-8F7E-F48F8379B5B3}" xr6:coauthVersionLast="36" xr6:coauthVersionMax="36" xr10:uidLastSave="{00000000-0000-0000-0000-000000000000}"/>
  <bookViews>
    <workbookView xWindow="0" yWindow="460" windowWidth="38400" windowHeight="16460" tabRatio="955" firstSheet="11" activeTab="25" xr2:uid="{00000000-000D-0000-FFFF-FFFF00000000}"/>
  </bookViews>
  <sheets>
    <sheet name="F.A.I.R. S.W." sheetId="55" r:id="rId1"/>
    <sheet name="D. FAIR page 1" sheetId="26" r:id="rId2"/>
    <sheet name="D. FAIR Page 2" sheetId="27" r:id="rId3"/>
    <sheet name="D. FAIR Example" sheetId="28" r:id="rId4"/>
    <sheet name="PPAP Level" sheetId="1" r:id="rId5"/>
    <sheet name="A. PSW" sheetId="42" r:id="rId6"/>
    <sheet name="B. AAR " sheetId="34" r:id="rId7"/>
    <sheet name="B. PKG Approval only AAR " sheetId="32" r:id="rId8"/>
    <sheet name="B. Part Approval only AAR " sheetId="29" r:id="rId9"/>
    <sheet name="C. Sample Photos" sheetId="48" r:id="rId10"/>
    <sheet name="Formulas" sheetId="23" state="hidden" r:id="rId11"/>
    <sheet name="E. RoHS Certificate" sheetId="43" r:id="rId12"/>
    <sheet name="F. REACH Certificate" sheetId="44" r:id="rId13"/>
    <sheet name="G. Conflict Minerals" sheetId="45" r:id="rId14"/>
    <sheet name="H. Prop 65" sheetId="46" r:id="rId15"/>
    <sheet name="I. CCQP" sheetId="31" r:id="rId16"/>
    <sheet name="I. Example CCQP " sheetId="30" r:id="rId17"/>
    <sheet name="J. Drawing" sheetId="47" r:id="rId18"/>
    <sheet name="K. Spec Sheet" sheetId="52" r:id="rId19"/>
    <sheet name="L. CAD Data" sheetId="53" r:id="rId20"/>
    <sheet name="M. Engineering Approval" sheetId="54" r:id="rId21"/>
    <sheet name="O. Process Flow Diagram" sheetId="56" r:id="rId22"/>
    <sheet name="P. PFMEA" sheetId="57" r:id="rId23"/>
    <sheet name="Q. CPK" sheetId="58" r:id="rId24"/>
    <sheet name="R. Gage R &amp; R" sheetId="59" r:id="rId25"/>
    <sheet name="S. Control Plan" sheetId="60" r:id="rId26"/>
  </sheets>
  <externalReferences>
    <externalReference r:id="rId27"/>
  </externalReferences>
  <definedNames>
    <definedName name="_xlnm.Print_Area" localSheetId="5">'A. PSW'!$A$1:$L$59</definedName>
    <definedName name="_xlnm.Print_Area" localSheetId="3">'D. FAIR Example'!$B$2:$U$62</definedName>
    <definedName name="_xlnm.Print_Area" localSheetId="1">'D. FAIR page 1'!$B$2:$U$62</definedName>
    <definedName name="_xlnm.Print_Area" localSheetId="2">'D. FAIR Page 2'!$B$2:$U$62</definedName>
    <definedName name="_xlnm.Print_Area" localSheetId="0">'F.A.I.R. S.W.'!$A$1:$L$34</definedName>
    <definedName name="_xlnm.Print_Area" localSheetId="15">'I. CCQP'!$B$2:$H$26</definedName>
    <definedName name="_xlnm.Print_Area" localSheetId="16">'I. Example CCQP '!$B$2:$H$31</definedName>
    <definedName name="_xlnm.Print_Area" localSheetId="4">'PPAP Level'!$A$1:$F$29</definedName>
  </definedNames>
  <calcPr calcId="181029"/>
</workbook>
</file>

<file path=xl/calcChain.xml><?xml version="1.0" encoding="utf-8"?>
<calcChain xmlns="http://schemas.openxmlformats.org/spreadsheetml/2006/main">
  <c r="C68" i="59" l="1"/>
  <c r="B58" i="59"/>
  <c r="F49" i="59"/>
  <c r="E49" i="59"/>
  <c r="D49" i="59"/>
  <c r="B43" i="59"/>
  <c r="I42" i="59"/>
  <c r="I37" i="59"/>
  <c r="L35" i="59"/>
  <c r="K35" i="59"/>
  <c r="J35" i="59"/>
  <c r="I35" i="59"/>
  <c r="H35" i="59"/>
  <c r="G35" i="59"/>
  <c r="F35" i="59"/>
  <c r="E35" i="59"/>
  <c r="D35" i="59"/>
  <c r="C35" i="59"/>
  <c r="L29" i="59"/>
  <c r="K29" i="59"/>
  <c r="J29" i="59"/>
  <c r="I29" i="59"/>
  <c r="H29" i="59"/>
  <c r="G29" i="59"/>
  <c r="F29" i="59"/>
  <c r="E29" i="59"/>
  <c r="G30" i="59" s="1"/>
  <c r="D29" i="59"/>
  <c r="C29" i="59"/>
  <c r="L26" i="59"/>
  <c r="K26" i="59"/>
  <c r="J26" i="59"/>
  <c r="I26" i="59"/>
  <c r="H26" i="59"/>
  <c r="G26" i="59"/>
  <c r="F26" i="59"/>
  <c r="E26" i="59"/>
  <c r="D26" i="59"/>
  <c r="C26" i="59"/>
  <c r="N26" i="59" s="1"/>
  <c r="O25" i="59"/>
  <c r="L25" i="59"/>
  <c r="K25" i="59"/>
  <c r="J25" i="59"/>
  <c r="I25" i="59"/>
  <c r="H25" i="59"/>
  <c r="G25" i="59"/>
  <c r="F25" i="59"/>
  <c r="E25" i="59"/>
  <c r="D25" i="59"/>
  <c r="C25" i="59"/>
  <c r="L24" i="59"/>
  <c r="K24" i="59"/>
  <c r="J24" i="59"/>
  <c r="I24" i="59"/>
  <c r="H24" i="59"/>
  <c r="G24" i="59"/>
  <c r="F24" i="59"/>
  <c r="E24" i="59"/>
  <c r="D24" i="59"/>
  <c r="C24" i="59"/>
  <c r="N23" i="59"/>
  <c r="M19" i="59"/>
  <c r="L18" i="59"/>
  <c r="K18" i="59"/>
  <c r="J18" i="59"/>
  <c r="I18" i="59"/>
  <c r="H18" i="59"/>
  <c r="G18" i="59"/>
  <c r="F18" i="59"/>
  <c r="E18" i="59"/>
  <c r="D18" i="59"/>
  <c r="C18" i="59"/>
  <c r="N18" i="59" s="1"/>
  <c r="L17" i="59"/>
  <c r="K17" i="59"/>
  <c r="J17" i="59"/>
  <c r="I17" i="59"/>
  <c r="H17" i="59"/>
  <c r="G17" i="59"/>
  <c r="F17" i="59"/>
  <c r="E17" i="59"/>
  <c r="D17" i="59"/>
  <c r="C17" i="59"/>
  <c r="L16" i="59"/>
  <c r="K16" i="59"/>
  <c r="J16" i="59"/>
  <c r="I16" i="59"/>
  <c r="H16" i="59"/>
  <c r="G16" i="59"/>
  <c r="F16" i="59"/>
  <c r="E16" i="59"/>
  <c r="D16" i="59"/>
  <c r="C16" i="59"/>
  <c r="N15" i="59"/>
  <c r="M11" i="59"/>
  <c r="N10" i="59"/>
  <c r="L10" i="59"/>
  <c r="K10" i="59"/>
  <c r="J10" i="59"/>
  <c r="I10" i="59"/>
  <c r="H10" i="59"/>
  <c r="G10" i="59"/>
  <c r="F10" i="59"/>
  <c r="E10" i="59"/>
  <c r="D10" i="59"/>
  <c r="C10" i="59"/>
  <c r="L9" i="59"/>
  <c r="K9" i="59"/>
  <c r="J9" i="59"/>
  <c r="I9" i="59"/>
  <c r="H9" i="59"/>
  <c r="G9" i="59"/>
  <c r="F9" i="59"/>
  <c r="E9" i="59"/>
  <c r="D9" i="59"/>
  <c r="C9" i="59"/>
  <c r="L8" i="59"/>
  <c r="K8" i="59"/>
  <c r="J8" i="59"/>
  <c r="I8" i="59"/>
  <c r="H8" i="59"/>
  <c r="G8" i="59"/>
  <c r="F8" i="59"/>
  <c r="E8" i="59"/>
  <c r="D8" i="59"/>
  <c r="C8" i="59"/>
  <c r="N7" i="59"/>
  <c r="B37" i="59" s="1"/>
  <c r="M3" i="59"/>
  <c r="H1" i="59"/>
  <c r="Y123" i="58"/>
  <c r="X123" i="58"/>
  <c r="W123" i="58"/>
  <c r="V123" i="58"/>
  <c r="U123" i="58"/>
  <c r="T123" i="58"/>
  <c r="S123" i="58"/>
  <c r="R123" i="58"/>
  <c r="Q123" i="58"/>
  <c r="P123" i="58"/>
  <c r="O123" i="58"/>
  <c r="N123" i="58"/>
  <c r="Y122" i="58"/>
  <c r="X122" i="58"/>
  <c r="W122" i="58"/>
  <c r="V122" i="58"/>
  <c r="U122" i="58"/>
  <c r="T122" i="58"/>
  <c r="S122" i="58"/>
  <c r="R122" i="58"/>
  <c r="Q122" i="58"/>
  <c r="P122" i="58"/>
  <c r="O122" i="58"/>
  <c r="N122" i="58"/>
  <c r="Y121" i="58"/>
  <c r="X121" i="58"/>
  <c r="W121" i="58"/>
  <c r="V121" i="58"/>
  <c r="U121" i="58"/>
  <c r="T121" i="58"/>
  <c r="S121" i="58"/>
  <c r="R121" i="58"/>
  <c r="Q121" i="58"/>
  <c r="P121" i="58"/>
  <c r="O121" i="58"/>
  <c r="N121" i="58"/>
  <c r="Y120" i="58"/>
  <c r="X120" i="58"/>
  <c r="W120" i="58"/>
  <c r="V120" i="58"/>
  <c r="U120" i="58"/>
  <c r="T120" i="58"/>
  <c r="S120" i="58"/>
  <c r="R120" i="58"/>
  <c r="Q120" i="58"/>
  <c r="P120" i="58"/>
  <c r="O120" i="58"/>
  <c r="N120" i="58"/>
  <c r="Y119" i="58"/>
  <c r="X119" i="58"/>
  <c r="W119" i="58"/>
  <c r="V119" i="58"/>
  <c r="U119" i="58"/>
  <c r="T119" i="58"/>
  <c r="S119" i="58"/>
  <c r="R119" i="58"/>
  <c r="Q119" i="58"/>
  <c r="P119" i="58"/>
  <c r="O119" i="58"/>
  <c r="N119" i="58"/>
  <c r="Y118" i="58"/>
  <c r="X118" i="58"/>
  <c r="W118" i="58"/>
  <c r="V118" i="58"/>
  <c r="U118" i="58"/>
  <c r="T118" i="58"/>
  <c r="S118" i="58"/>
  <c r="R118" i="58"/>
  <c r="Q118" i="58"/>
  <c r="P118" i="58"/>
  <c r="O118" i="58"/>
  <c r="N118" i="58"/>
  <c r="Y117" i="58"/>
  <c r="X117" i="58"/>
  <c r="W117" i="58"/>
  <c r="V117" i="58"/>
  <c r="U117" i="58"/>
  <c r="T117" i="58"/>
  <c r="S117" i="58"/>
  <c r="R117" i="58"/>
  <c r="Q117" i="58"/>
  <c r="P117" i="58"/>
  <c r="O117" i="58"/>
  <c r="N117" i="58"/>
  <c r="Y116" i="58"/>
  <c r="X116" i="58"/>
  <c r="W116" i="58"/>
  <c r="V116" i="58"/>
  <c r="U116" i="58"/>
  <c r="T116" i="58"/>
  <c r="S116" i="58"/>
  <c r="R116" i="58"/>
  <c r="Q116" i="58"/>
  <c r="P116" i="58"/>
  <c r="O116" i="58"/>
  <c r="N116" i="58"/>
  <c r="Y115" i="58"/>
  <c r="X115" i="58"/>
  <c r="W115" i="58"/>
  <c r="V115" i="58"/>
  <c r="U115" i="58"/>
  <c r="T115" i="58"/>
  <c r="S115" i="58"/>
  <c r="R115" i="58"/>
  <c r="Q115" i="58"/>
  <c r="P115" i="58"/>
  <c r="O115" i="58"/>
  <c r="N115" i="58"/>
  <c r="Y114" i="58"/>
  <c r="X114" i="58"/>
  <c r="W114" i="58"/>
  <c r="V114" i="58"/>
  <c r="U114" i="58"/>
  <c r="T114" i="58"/>
  <c r="S114" i="58"/>
  <c r="R114" i="58"/>
  <c r="Q114" i="58"/>
  <c r="P114" i="58"/>
  <c r="O114" i="58"/>
  <c r="N114" i="58"/>
  <c r="Y113" i="58"/>
  <c r="X113" i="58"/>
  <c r="W113" i="58"/>
  <c r="V113" i="58"/>
  <c r="U113" i="58"/>
  <c r="T113" i="58"/>
  <c r="S113" i="58"/>
  <c r="R113" i="58"/>
  <c r="Q113" i="58"/>
  <c r="P113" i="58"/>
  <c r="O113" i="58"/>
  <c r="N113" i="58"/>
  <c r="Y112" i="58"/>
  <c r="X112" i="58"/>
  <c r="W112" i="58"/>
  <c r="V112" i="58"/>
  <c r="U112" i="58"/>
  <c r="T112" i="58"/>
  <c r="S112" i="58"/>
  <c r="R112" i="58"/>
  <c r="Q112" i="58"/>
  <c r="P112" i="58"/>
  <c r="O112" i="58"/>
  <c r="N112" i="58"/>
  <c r="Y111" i="58"/>
  <c r="X111" i="58"/>
  <c r="W111" i="58"/>
  <c r="V111" i="58"/>
  <c r="U111" i="58"/>
  <c r="T111" i="58"/>
  <c r="S111" i="58"/>
  <c r="R111" i="58"/>
  <c r="Q111" i="58"/>
  <c r="P111" i="58"/>
  <c r="O111" i="58"/>
  <c r="N111" i="58"/>
  <c r="Y110" i="58"/>
  <c r="X110" i="58"/>
  <c r="W110" i="58"/>
  <c r="V110" i="58"/>
  <c r="U110" i="58"/>
  <c r="T110" i="58"/>
  <c r="S110" i="58"/>
  <c r="R110" i="58"/>
  <c r="Q110" i="58"/>
  <c r="P110" i="58"/>
  <c r="O110" i="58"/>
  <c r="N110" i="58"/>
  <c r="Y109" i="58"/>
  <c r="X109" i="58"/>
  <c r="W109" i="58"/>
  <c r="V109" i="58"/>
  <c r="U109" i="58"/>
  <c r="T109" i="58"/>
  <c r="S109" i="58"/>
  <c r="R109" i="58"/>
  <c r="Q109" i="58"/>
  <c r="P109" i="58"/>
  <c r="O109" i="58"/>
  <c r="N109" i="58"/>
  <c r="Y108" i="58"/>
  <c r="X108" i="58"/>
  <c r="W108" i="58"/>
  <c r="V108" i="58"/>
  <c r="U108" i="58"/>
  <c r="T108" i="58"/>
  <c r="S108" i="58"/>
  <c r="R108" i="58"/>
  <c r="Q108" i="58"/>
  <c r="P108" i="58"/>
  <c r="O108" i="58"/>
  <c r="N108" i="58"/>
  <c r="Y107" i="58"/>
  <c r="X107" i="58"/>
  <c r="W107" i="58"/>
  <c r="V107" i="58"/>
  <c r="U107" i="58"/>
  <c r="T107" i="58"/>
  <c r="S107" i="58"/>
  <c r="R107" i="58"/>
  <c r="Q107" i="58"/>
  <c r="P107" i="58"/>
  <c r="O107" i="58"/>
  <c r="N107" i="58"/>
  <c r="Y106" i="58"/>
  <c r="X106" i="58"/>
  <c r="W106" i="58"/>
  <c r="V106" i="58"/>
  <c r="U106" i="58"/>
  <c r="T106" i="58"/>
  <c r="S106" i="58"/>
  <c r="R106" i="58"/>
  <c r="Q106" i="58"/>
  <c r="P106" i="58"/>
  <c r="O106" i="58"/>
  <c r="N106" i="58"/>
  <c r="Y105" i="58"/>
  <c r="X105" i="58"/>
  <c r="W105" i="58"/>
  <c r="V105" i="58"/>
  <c r="U105" i="58"/>
  <c r="T105" i="58"/>
  <c r="S105" i="58"/>
  <c r="R105" i="58"/>
  <c r="Q105" i="58"/>
  <c r="P105" i="58"/>
  <c r="O105" i="58"/>
  <c r="N105" i="58"/>
  <c r="Y104" i="58"/>
  <c r="X104" i="58"/>
  <c r="W104" i="58"/>
  <c r="V104" i="58"/>
  <c r="U104" i="58"/>
  <c r="T104" i="58"/>
  <c r="S104" i="58"/>
  <c r="R104" i="58"/>
  <c r="Q104" i="58"/>
  <c r="P104" i="58"/>
  <c r="O104" i="58"/>
  <c r="N104" i="58"/>
  <c r="Y103" i="58"/>
  <c r="X103" i="58"/>
  <c r="W103" i="58"/>
  <c r="V103" i="58"/>
  <c r="U103" i="58"/>
  <c r="T103" i="58"/>
  <c r="S103" i="58"/>
  <c r="R103" i="58"/>
  <c r="Q103" i="58"/>
  <c r="P103" i="58"/>
  <c r="O103" i="58"/>
  <c r="N103" i="58"/>
  <c r="Y102" i="58"/>
  <c r="X102" i="58"/>
  <c r="W102" i="58"/>
  <c r="V102" i="58"/>
  <c r="U102" i="58"/>
  <c r="T102" i="58"/>
  <c r="S102" i="58"/>
  <c r="R102" i="58"/>
  <c r="Q102" i="58"/>
  <c r="P102" i="58"/>
  <c r="O102" i="58"/>
  <c r="N102" i="58"/>
  <c r="Y101" i="58"/>
  <c r="X101" i="58"/>
  <c r="W101" i="58"/>
  <c r="V101" i="58"/>
  <c r="U101" i="58"/>
  <c r="T101" i="58"/>
  <c r="S101" i="58"/>
  <c r="R101" i="58"/>
  <c r="Q101" i="58"/>
  <c r="P101" i="58"/>
  <c r="O101" i="58"/>
  <c r="N101" i="58"/>
  <c r="Y100" i="58"/>
  <c r="X100" i="58"/>
  <c r="W100" i="58"/>
  <c r="V100" i="58"/>
  <c r="U100" i="58"/>
  <c r="T100" i="58"/>
  <c r="S100" i="58"/>
  <c r="R100" i="58"/>
  <c r="Q100" i="58"/>
  <c r="P100" i="58"/>
  <c r="O100" i="58"/>
  <c r="N100" i="58"/>
  <c r="Y99" i="58"/>
  <c r="X99" i="58"/>
  <c r="W99" i="58"/>
  <c r="V99" i="58"/>
  <c r="U99" i="58"/>
  <c r="T99" i="58"/>
  <c r="S99" i="58"/>
  <c r="R99" i="58"/>
  <c r="Q99" i="58"/>
  <c r="P99" i="58"/>
  <c r="O99" i="58"/>
  <c r="N99" i="58"/>
  <c r="Y98" i="58"/>
  <c r="X98" i="58"/>
  <c r="W98" i="58"/>
  <c r="V98" i="58"/>
  <c r="U98" i="58"/>
  <c r="T98" i="58"/>
  <c r="S98" i="58"/>
  <c r="R98" i="58"/>
  <c r="Q98" i="58"/>
  <c r="P98" i="58"/>
  <c r="O98" i="58"/>
  <c r="N98" i="58"/>
  <c r="Y97" i="58"/>
  <c r="X97" i="58"/>
  <c r="W97" i="58"/>
  <c r="V97" i="58"/>
  <c r="U97" i="58"/>
  <c r="T97" i="58"/>
  <c r="S97" i="58"/>
  <c r="R97" i="58"/>
  <c r="Q97" i="58"/>
  <c r="P97" i="58"/>
  <c r="O97" i="58"/>
  <c r="N97" i="58"/>
  <c r="Y96" i="58"/>
  <c r="X96" i="58"/>
  <c r="W96" i="58"/>
  <c r="V96" i="58"/>
  <c r="U96" i="58"/>
  <c r="T96" i="58"/>
  <c r="S96" i="58"/>
  <c r="R96" i="58"/>
  <c r="Q96" i="58"/>
  <c r="P96" i="58"/>
  <c r="O96" i="58"/>
  <c r="N96" i="58"/>
  <c r="Y95" i="58"/>
  <c r="X95" i="58"/>
  <c r="W95" i="58"/>
  <c r="V95" i="58"/>
  <c r="U95" i="58"/>
  <c r="T95" i="58"/>
  <c r="S95" i="58"/>
  <c r="R95" i="58"/>
  <c r="Q95" i="58"/>
  <c r="P95" i="58"/>
  <c r="O95" i="58"/>
  <c r="N95" i="58"/>
  <c r="Y94" i="58"/>
  <c r="X94" i="58"/>
  <c r="W94" i="58"/>
  <c r="V94" i="58"/>
  <c r="U94" i="58"/>
  <c r="T94" i="58"/>
  <c r="S94" i="58"/>
  <c r="R94" i="58"/>
  <c r="Q94" i="58"/>
  <c r="P94" i="58"/>
  <c r="O94" i="58"/>
  <c r="N94" i="58"/>
  <c r="Y93" i="58"/>
  <c r="X93" i="58"/>
  <c r="W93" i="58"/>
  <c r="V93" i="58"/>
  <c r="U93" i="58"/>
  <c r="T93" i="58"/>
  <c r="S93" i="58"/>
  <c r="R93" i="58"/>
  <c r="Q93" i="58"/>
  <c r="P93" i="58"/>
  <c r="O93" i="58"/>
  <c r="N93" i="58"/>
  <c r="Y92" i="58"/>
  <c r="X92" i="58"/>
  <c r="W92" i="58"/>
  <c r="V92" i="58"/>
  <c r="U92" i="58"/>
  <c r="T92" i="58"/>
  <c r="S92" i="58"/>
  <c r="R92" i="58"/>
  <c r="Q92" i="58"/>
  <c r="P92" i="58"/>
  <c r="O92" i="58"/>
  <c r="N92" i="58"/>
  <c r="Y91" i="58"/>
  <c r="X91" i="58"/>
  <c r="W91" i="58"/>
  <c r="V91" i="58"/>
  <c r="U91" i="58"/>
  <c r="T91" i="58"/>
  <c r="S91" i="58"/>
  <c r="R91" i="58"/>
  <c r="Q91" i="58"/>
  <c r="P91" i="58"/>
  <c r="O91" i="58"/>
  <c r="N91" i="58"/>
  <c r="Y90" i="58"/>
  <c r="X90" i="58"/>
  <c r="W90" i="58"/>
  <c r="V90" i="58"/>
  <c r="U90" i="58"/>
  <c r="T90" i="58"/>
  <c r="S90" i="58"/>
  <c r="R90" i="58"/>
  <c r="Q90" i="58"/>
  <c r="P90" i="58"/>
  <c r="O90" i="58"/>
  <c r="N90" i="58"/>
  <c r="Y89" i="58"/>
  <c r="X89" i="58"/>
  <c r="W89" i="58"/>
  <c r="V89" i="58"/>
  <c r="U89" i="58"/>
  <c r="T89" i="58"/>
  <c r="S89" i="58"/>
  <c r="R89" i="58"/>
  <c r="Q89" i="58"/>
  <c r="P89" i="58"/>
  <c r="O89" i="58"/>
  <c r="N89" i="58"/>
  <c r="Y88" i="58"/>
  <c r="X88" i="58"/>
  <c r="W88" i="58"/>
  <c r="V88" i="58"/>
  <c r="U88" i="58"/>
  <c r="T88" i="58"/>
  <c r="S88" i="58"/>
  <c r="R88" i="58"/>
  <c r="Q88" i="58"/>
  <c r="P88" i="58"/>
  <c r="O88" i="58"/>
  <c r="N88" i="58"/>
  <c r="Y87" i="58"/>
  <c r="X87" i="58"/>
  <c r="W87" i="58"/>
  <c r="V87" i="58"/>
  <c r="U87" i="58"/>
  <c r="T87" i="58"/>
  <c r="S87" i="58"/>
  <c r="R87" i="58"/>
  <c r="Q87" i="58"/>
  <c r="P87" i="58"/>
  <c r="O87" i="58"/>
  <c r="N87" i="58"/>
  <c r="Y86" i="58"/>
  <c r="X86" i="58"/>
  <c r="W86" i="58"/>
  <c r="V86" i="58"/>
  <c r="U86" i="58"/>
  <c r="T86" i="58"/>
  <c r="S86" i="58"/>
  <c r="R86" i="58"/>
  <c r="Q86" i="58"/>
  <c r="P86" i="58"/>
  <c r="O86" i="58"/>
  <c r="N86" i="58"/>
  <c r="Y85" i="58"/>
  <c r="X85" i="58"/>
  <c r="W85" i="58"/>
  <c r="V85" i="58"/>
  <c r="U85" i="58"/>
  <c r="T85" i="58"/>
  <c r="S85" i="58"/>
  <c r="R85" i="58"/>
  <c r="Q85" i="58"/>
  <c r="P85" i="58"/>
  <c r="O85" i="58"/>
  <c r="N85" i="58"/>
  <c r="Y84" i="58"/>
  <c r="X84" i="58"/>
  <c r="W84" i="58"/>
  <c r="V84" i="58"/>
  <c r="U84" i="58"/>
  <c r="T84" i="58"/>
  <c r="S84" i="58"/>
  <c r="R84" i="58"/>
  <c r="Q84" i="58"/>
  <c r="P84" i="58"/>
  <c r="O84" i="58"/>
  <c r="N84" i="58"/>
  <c r="Y83" i="58"/>
  <c r="X83" i="58"/>
  <c r="W83" i="58"/>
  <c r="V83" i="58"/>
  <c r="U83" i="58"/>
  <c r="T83" i="58"/>
  <c r="S83" i="58"/>
  <c r="R83" i="58"/>
  <c r="Q83" i="58"/>
  <c r="P83" i="58"/>
  <c r="O83" i="58"/>
  <c r="N83" i="58"/>
  <c r="Y82" i="58"/>
  <c r="X82" i="58"/>
  <c r="W82" i="58"/>
  <c r="V82" i="58"/>
  <c r="U82" i="58"/>
  <c r="T82" i="58"/>
  <c r="S82" i="58"/>
  <c r="R82" i="58"/>
  <c r="Q82" i="58"/>
  <c r="P82" i="58"/>
  <c r="O82" i="58"/>
  <c r="N82" i="58"/>
  <c r="Y81" i="58"/>
  <c r="X81" i="58"/>
  <c r="W81" i="58"/>
  <c r="V81" i="58"/>
  <c r="U81" i="58"/>
  <c r="T81" i="58"/>
  <c r="S81" i="58"/>
  <c r="R81" i="58"/>
  <c r="Q81" i="58"/>
  <c r="P81" i="58"/>
  <c r="O81" i="58"/>
  <c r="N81" i="58"/>
  <c r="Y80" i="58"/>
  <c r="X80" i="58"/>
  <c r="W80" i="58"/>
  <c r="V80" i="58"/>
  <c r="U80" i="58"/>
  <c r="T80" i="58"/>
  <c r="S80" i="58"/>
  <c r="R80" i="58"/>
  <c r="Q80" i="58"/>
  <c r="P80" i="58"/>
  <c r="O80" i="58"/>
  <c r="N80" i="58"/>
  <c r="Y79" i="58"/>
  <c r="X79" i="58"/>
  <c r="W79" i="58"/>
  <c r="V79" i="58"/>
  <c r="U79" i="58"/>
  <c r="T79" i="58"/>
  <c r="S79" i="58"/>
  <c r="R79" i="58"/>
  <c r="Q79" i="58"/>
  <c r="P79" i="58"/>
  <c r="O79" i="58"/>
  <c r="N79" i="58"/>
  <c r="Y78" i="58"/>
  <c r="X78" i="58"/>
  <c r="W78" i="58"/>
  <c r="V78" i="58"/>
  <c r="U78" i="58"/>
  <c r="T78" i="58"/>
  <c r="S78" i="58"/>
  <c r="R78" i="58"/>
  <c r="Q78" i="58"/>
  <c r="P78" i="58"/>
  <c r="O78" i="58"/>
  <c r="N78" i="58"/>
  <c r="Y77" i="58"/>
  <c r="X77" i="58"/>
  <c r="W77" i="58"/>
  <c r="V77" i="58"/>
  <c r="U77" i="58"/>
  <c r="T77" i="58"/>
  <c r="S77" i="58"/>
  <c r="R77" i="58"/>
  <c r="Q77" i="58"/>
  <c r="P77" i="58"/>
  <c r="O77" i="58"/>
  <c r="N77" i="58"/>
  <c r="Y76" i="58"/>
  <c r="X76" i="58"/>
  <c r="W76" i="58"/>
  <c r="V76" i="58"/>
  <c r="U76" i="58"/>
  <c r="T76" i="58"/>
  <c r="S76" i="58"/>
  <c r="R76" i="58"/>
  <c r="Q76" i="58"/>
  <c r="P76" i="58"/>
  <c r="O76" i="58"/>
  <c r="N76" i="58"/>
  <c r="Y75" i="58"/>
  <c r="X75" i="58"/>
  <c r="W75" i="58"/>
  <c r="V75" i="58"/>
  <c r="U75" i="58"/>
  <c r="T75" i="58"/>
  <c r="S75" i="58"/>
  <c r="R75" i="58"/>
  <c r="Q75" i="58"/>
  <c r="P75" i="58"/>
  <c r="O75" i="58"/>
  <c r="N75" i="58"/>
  <c r="Y74" i="58"/>
  <c r="X74" i="58"/>
  <c r="W74" i="58"/>
  <c r="V74" i="58"/>
  <c r="U74" i="58"/>
  <c r="T74" i="58"/>
  <c r="S74" i="58"/>
  <c r="R74" i="58"/>
  <c r="Q74" i="58"/>
  <c r="P74" i="58"/>
  <c r="O74" i="58"/>
  <c r="N74" i="58"/>
  <c r="Y73" i="58"/>
  <c r="X73" i="58"/>
  <c r="W73" i="58"/>
  <c r="V73" i="58"/>
  <c r="U73" i="58"/>
  <c r="T73" i="58"/>
  <c r="S73" i="58"/>
  <c r="R73" i="58"/>
  <c r="Q73" i="58"/>
  <c r="P73" i="58"/>
  <c r="O73" i="58"/>
  <c r="N73" i="58"/>
  <c r="Y72" i="58"/>
  <c r="X72" i="58"/>
  <c r="W72" i="58"/>
  <c r="V72" i="58"/>
  <c r="U72" i="58"/>
  <c r="T72" i="58"/>
  <c r="S72" i="58"/>
  <c r="R72" i="58"/>
  <c r="Q72" i="58"/>
  <c r="P72" i="58"/>
  <c r="O72" i="58"/>
  <c r="N72" i="58"/>
  <c r="Y71" i="58"/>
  <c r="X71" i="58"/>
  <c r="W71" i="58"/>
  <c r="V71" i="58"/>
  <c r="U71" i="58"/>
  <c r="T71" i="58"/>
  <c r="S71" i="58"/>
  <c r="R71" i="58"/>
  <c r="Q71" i="58"/>
  <c r="P71" i="58"/>
  <c r="O71" i="58"/>
  <c r="N71" i="58"/>
  <c r="Y70" i="58"/>
  <c r="X70" i="58"/>
  <c r="W70" i="58"/>
  <c r="V70" i="58"/>
  <c r="U70" i="58"/>
  <c r="T70" i="58"/>
  <c r="S70" i="58"/>
  <c r="R70" i="58"/>
  <c r="Q70" i="58"/>
  <c r="P70" i="58"/>
  <c r="O70" i="58"/>
  <c r="N70" i="58"/>
  <c r="Y69" i="58"/>
  <c r="X69" i="58"/>
  <c r="W69" i="58"/>
  <c r="V69" i="58"/>
  <c r="U69" i="58"/>
  <c r="T69" i="58"/>
  <c r="S69" i="58"/>
  <c r="R69" i="58"/>
  <c r="Q69" i="58"/>
  <c r="P69" i="58"/>
  <c r="O69" i="58"/>
  <c r="N69" i="58"/>
  <c r="Y68" i="58"/>
  <c r="X68" i="58"/>
  <c r="W68" i="58"/>
  <c r="V68" i="58"/>
  <c r="U68" i="58"/>
  <c r="T68" i="58"/>
  <c r="S68" i="58"/>
  <c r="R68" i="58"/>
  <c r="Q68" i="58"/>
  <c r="P68" i="58"/>
  <c r="O68" i="58"/>
  <c r="N68" i="58"/>
  <c r="Y67" i="58"/>
  <c r="X67" i="58"/>
  <c r="W67" i="58"/>
  <c r="V67" i="58"/>
  <c r="U67" i="58"/>
  <c r="T67" i="58"/>
  <c r="S67" i="58"/>
  <c r="R67" i="58"/>
  <c r="Q67" i="58"/>
  <c r="P67" i="58"/>
  <c r="O67" i="58"/>
  <c r="N67" i="58"/>
  <c r="Y66" i="58"/>
  <c r="X66" i="58"/>
  <c r="W66" i="58"/>
  <c r="V66" i="58"/>
  <c r="U66" i="58"/>
  <c r="T66" i="58"/>
  <c r="S66" i="58"/>
  <c r="R66" i="58"/>
  <c r="Q66" i="58"/>
  <c r="P66" i="58"/>
  <c r="O66" i="58"/>
  <c r="N66" i="58"/>
  <c r="Y65" i="58"/>
  <c r="X65" i="58"/>
  <c r="W65" i="58"/>
  <c r="V65" i="58"/>
  <c r="U65" i="58"/>
  <c r="T65" i="58"/>
  <c r="S65" i="58"/>
  <c r="R65" i="58"/>
  <c r="Q65" i="58"/>
  <c r="P65" i="58"/>
  <c r="O65" i="58"/>
  <c r="N65" i="58"/>
  <c r="Y64" i="58"/>
  <c r="X64" i="58"/>
  <c r="W64" i="58"/>
  <c r="V64" i="58"/>
  <c r="U64" i="58"/>
  <c r="T64" i="58"/>
  <c r="S64" i="58"/>
  <c r="R64" i="58"/>
  <c r="Q64" i="58"/>
  <c r="P64" i="58"/>
  <c r="O64" i="58"/>
  <c r="N64" i="58"/>
  <c r="Y63" i="58"/>
  <c r="X63" i="58"/>
  <c r="W63" i="58"/>
  <c r="V63" i="58"/>
  <c r="U63" i="58"/>
  <c r="T63" i="58"/>
  <c r="S63" i="58"/>
  <c r="R63" i="58"/>
  <c r="Q63" i="58"/>
  <c r="P63" i="58"/>
  <c r="O63" i="58"/>
  <c r="N63" i="58"/>
  <c r="Y62" i="58"/>
  <c r="X62" i="58"/>
  <c r="W62" i="58"/>
  <c r="V62" i="58"/>
  <c r="U62" i="58"/>
  <c r="T62" i="58"/>
  <c r="S62" i="58"/>
  <c r="R62" i="58"/>
  <c r="Q62" i="58"/>
  <c r="P62" i="58"/>
  <c r="O62" i="58"/>
  <c r="N62" i="58"/>
  <c r="Y61" i="58"/>
  <c r="X61" i="58"/>
  <c r="W61" i="58"/>
  <c r="V61" i="58"/>
  <c r="U61" i="58"/>
  <c r="T61" i="58"/>
  <c r="S61" i="58"/>
  <c r="R61" i="58"/>
  <c r="Q61" i="58"/>
  <c r="P61" i="58"/>
  <c r="O61" i="58"/>
  <c r="N61" i="58"/>
  <c r="Y60" i="58"/>
  <c r="X60" i="58"/>
  <c r="W60" i="58"/>
  <c r="V60" i="58"/>
  <c r="U60" i="58"/>
  <c r="T60" i="58"/>
  <c r="S60" i="58"/>
  <c r="R60" i="58"/>
  <c r="Q60" i="58"/>
  <c r="P60" i="58"/>
  <c r="O60" i="58"/>
  <c r="N60" i="58"/>
  <c r="Y59" i="58"/>
  <c r="X59" i="58"/>
  <c r="W59" i="58"/>
  <c r="V59" i="58"/>
  <c r="U59" i="58"/>
  <c r="T59" i="58"/>
  <c r="S59" i="58"/>
  <c r="R59" i="58"/>
  <c r="Q59" i="58"/>
  <c r="P59" i="58"/>
  <c r="O59" i="58"/>
  <c r="N59" i="58"/>
  <c r="Y58" i="58"/>
  <c r="X58" i="58"/>
  <c r="W58" i="58"/>
  <c r="V58" i="58"/>
  <c r="U58" i="58"/>
  <c r="T58" i="58"/>
  <c r="S58" i="58"/>
  <c r="R58" i="58"/>
  <c r="Q58" i="58"/>
  <c r="P58" i="58"/>
  <c r="O58" i="58"/>
  <c r="N58" i="58"/>
  <c r="Y57" i="58"/>
  <c r="X57" i="58"/>
  <c r="W57" i="58"/>
  <c r="V57" i="58"/>
  <c r="U57" i="58"/>
  <c r="T57" i="58"/>
  <c r="S57" i="58"/>
  <c r="R57" i="58"/>
  <c r="Q57" i="58"/>
  <c r="P57" i="58"/>
  <c r="O57" i="58"/>
  <c r="N57" i="58"/>
  <c r="Y56" i="58"/>
  <c r="X56" i="58"/>
  <c r="W56" i="58"/>
  <c r="V56" i="58"/>
  <c r="U56" i="58"/>
  <c r="T56" i="58"/>
  <c r="S56" i="58"/>
  <c r="R56" i="58"/>
  <c r="Q56" i="58"/>
  <c r="P56" i="58"/>
  <c r="O56" i="58"/>
  <c r="N56" i="58"/>
  <c r="Y55" i="58"/>
  <c r="X55" i="58"/>
  <c r="W55" i="58"/>
  <c r="V55" i="58"/>
  <c r="U55" i="58"/>
  <c r="T55" i="58"/>
  <c r="S55" i="58"/>
  <c r="R55" i="58"/>
  <c r="Q55" i="58"/>
  <c r="P55" i="58"/>
  <c r="O55" i="58"/>
  <c r="N55" i="58"/>
  <c r="Y54" i="58"/>
  <c r="X54" i="58"/>
  <c r="W54" i="58"/>
  <c r="V54" i="58"/>
  <c r="U54" i="58"/>
  <c r="T54" i="58"/>
  <c r="S54" i="58"/>
  <c r="R54" i="58"/>
  <c r="Q54" i="58"/>
  <c r="P54" i="58"/>
  <c r="O54" i="58"/>
  <c r="N54" i="58"/>
  <c r="Y53" i="58"/>
  <c r="X53" i="58"/>
  <c r="W53" i="58"/>
  <c r="V53" i="58"/>
  <c r="U53" i="58"/>
  <c r="T53" i="58"/>
  <c r="S53" i="58"/>
  <c r="R53" i="58"/>
  <c r="Q53" i="58"/>
  <c r="P53" i="58"/>
  <c r="O53" i="58"/>
  <c r="N53" i="58"/>
  <c r="Y52" i="58"/>
  <c r="X52" i="58"/>
  <c r="W52" i="58"/>
  <c r="V52" i="58"/>
  <c r="U52" i="58"/>
  <c r="T52" i="58"/>
  <c r="S52" i="58"/>
  <c r="R52" i="58"/>
  <c r="Q52" i="58"/>
  <c r="P52" i="58"/>
  <c r="O52" i="58"/>
  <c r="N52" i="58"/>
  <c r="Y51" i="58"/>
  <c r="X51" i="58"/>
  <c r="W51" i="58"/>
  <c r="V51" i="58"/>
  <c r="U51" i="58"/>
  <c r="T51" i="58"/>
  <c r="S51" i="58"/>
  <c r="R51" i="58"/>
  <c r="Q51" i="58"/>
  <c r="P51" i="58"/>
  <c r="O51" i="58"/>
  <c r="N51" i="58"/>
  <c r="Y50" i="58"/>
  <c r="X50" i="58"/>
  <c r="W50" i="58"/>
  <c r="V50" i="58"/>
  <c r="U50" i="58"/>
  <c r="T50" i="58"/>
  <c r="S50" i="58"/>
  <c r="R50" i="58"/>
  <c r="Q50" i="58"/>
  <c r="P50" i="58"/>
  <c r="O50" i="58"/>
  <c r="N50" i="58"/>
  <c r="Y49" i="58"/>
  <c r="X49" i="58"/>
  <c r="W49" i="58"/>
  <c r="V49" i="58"/>
  <c r="U49" i="58"/>
  <c r="T49" i="58"/>
  <c r="S49" i="58"/>
  <c r="R49" i="58"/>
  <c r="Q49" i="58"/>
  <c r="P49" i="58"/>
  <c r="O49" i="58"/>
  <c r="N49" i="58"/>
  <c r="Y48" i="58"/>
  <c r="X48" i="58"/>
  <c r="W48" i="58"/>
  <c r="V48" i="58"/>
  <c r="U48" i="58"/>
  <c r="T48" i="58"/>
  <c r="S48" i="58"/>
  <c r="R48" i="58"/>
  <c r="Q48" i="58"/>
  <c r="P48" i="58"/>
  <c r="O48" i="58"/>
  <c r="N48" i="58"/>
  <c r="Y47" i="58"/>
  <c r="X47" i="58"/>
  <c r="W47" i="58"/>
  <c r="V47" i="58"/>
  <c r="U47" i="58"/>
  <c r="T47" i="58"/>
  <c r="S47" i="58"/>
  <c r="R47" i="58"/>
  <c r="Q47" i="58"/>
  <c r="P47" i="58"/>
  <c r="O47" i="58"/>
  <c r="N47" i="58"/>
  <c r="Y46" i="58"/>
  <c r="X46" i="58"/>
  <c r="W46" i="58"/>
  <c r="V46" i="58"/>
  <c r="U46" i="58"/>
  <c r="T46" i="58"/>
  <c r="S46" i="58"/>
  <c r="R46" i="58"/>
  <c r="Q46" i="58"/>
  <c r="P46" i="58"/>
  <c r="O46" i="58"/>
  <c r="N46" i="58"/>
  <c r="Y45" i="58"/>
  <c r="X45" i="58"/>
  <c r="W45" i="58"/>
  <c r="V45" i="58"/>
  <c r="U45" i="58"/>
  <c r="T45" i="58"/>
  <c r="S45" i="58"/>
  <c r="R45" i="58"/>
  <c r="Q45" i="58"/>
  <c r="P45" i="58"/>
  <c r="O45" i="58"/>
  <c r="N45" i="58"/>
  <c r="Y44" i="58"/>
  <c r="X44" i="58"/>
  <c r="W44" i="58"/>
  <c r="V44" i="58"/>
  <c r="U44" i="58"/>
  <c r="T44" i="58"/>
  <c r="S44" i="58"/>
  <c r="R44" i="58"/>
  <c r="Q44" i="58"/>
  <c r="P44" i="58"/>
  <c r="O44" i="58"/>
  <c r="N44" i="58"/>
  <c r="Y43" i="58"/>
  <c r="X43" i="58"/>
  <c r="W43" i="58"/>
  <c r="V43" i="58"/>
  <c r="U43" i="58"/>
  <c r="T43" i="58"/>
  <c r="S43" i="58"/>
  <c r="R43" i="58"/>
  <c r="Q43" i="58"/>
  <c r="P43" i="58"/>
  <c r="O43" i="58"/>
  <c r="N43" i="58"/>
  <c r="Y42" i="58"/>
  <c r="X42" i="58"/>
  <c r="W42" i="58"/>
  <c r="V42" i="58"/>
  <c r="U42" i="58"/>
  <c r="T42" i="58"/>
  <c r="S42" i="58"/>
  <c r="R42" i="58"/>
  <c r="Q42" i="58"/>
  <c r="P42" i="58"/>
  <c r="O42" i="58"/>
  <c r="N42" i="58"/>
  <c r="Y41" i="58"/>
  <c r="X41" i="58"/>
  <c r="W41" i="58"/>
  <c r="V41" i="58"/>
  <c r="U41" i="58"/>
  <c r="T41" i="58"/>
  <c r="S41" i="58"/>
  <c r="R41" i="58"/>
  <c r="Q41" i="58"/>
  <c r="P41" i="58"/>
  <c r="O41" i="58"/>
  <c r="N41" i="58"/>
  <c r="Y40" i="58"/>
  <c r="X40" i="58"/>
  <c r="W40" i="58"/>
  <c r="V40" i="58"/>
  <c r="U40" i="58"/>
  <c r="T40" i="58"/>
  <c r="S40" i="58"/>
  <c r="R40" i="58"/>
  <c r="Q40" i="58"/>
  <c r="P40" i="58"/>
  <c r="O40" i="58"/>
  <c r="N40" i="58"/>
  <c r="Y39" i="58"/>
  <c r="X39" i="58"/>
  <c r="W39" i="58"/>
  <c r="V39" i="58"/>
  <c r="U39" i="58"/>
  <c r="T39" i="58"/>
  <c r="S39" i="58"/>
  <c r="R39" i="58"/>
  <c r="Q39" i="58"/>
  <c r="P39" i="58"/>
  <c r="O39" i="58"/>
  <c r="N39" i="58"/>
  <c r="Y38" i="58"/>
  <c r="X38" i="58"/>
  <c r="W38" i="58"/>
  <c r="V38" i="58"/>
  <c r="U38" i="58"/>
  <c r="T38" i="58"/>
  <c r="S38" i="58"/>
  <c r="R38" i="58"/>
  <c r="Q38" i="58"/>
  <c r="P38" i="58"/>
  <c r="O38" i="58"/>
  <c r="N38" i="58"/>
  <c r="Y37" i="58"/>
  <c r="X37" i="58"/>
  <c r="W37" i="58"/>
  <c r="V37" i="58"/>
  <c r="U37" i="58"/>
  <c r="T37" i="58"/>
  <c r="S37" i="58"/>
  <c r="R37" i="58"/>
  <c r="Q37" i="58"/>
  <c r="P37" i="58"/>
  <c r="O37" i="58"/>
  <c r="N37" i="58"/>
  <c r="Y36" i="58"/>
  <c r="X36" i="58"/>
  <c r="W36" i="58"/>
  <c r="V36" i="58"/>
  <c r="U36" i="58"/>
  <c r="T36" i="58"/>
  <c r="S36" i="58"/>
  <c r="R36" i="58"/>
  <c r="Q36" i="58"/>
  <c r="P36" i="58"/>
  <c r="O36" i="58"/>
  <c r="N36" i="58"/>
  <c r="Y35" i="58"/>
  <c r="X35" i="58"/>
  <c r="W35" i="58"/>
  <c r="V35" i="58"/>
  <c r="U35" i="58"/>
  <c r="T35" i="58"/>
  <c r="S35" i="58"/>
  <c r="R35" i="58"/>
  <c r="Q35" i="58"/>
  <c r="P35" i="58"/>
  <c r="O35" i="58"/>
  <c r="N35" i="58"/>
  <c r="Y34" i="58"/>
  <c r="X34" i="58"/>
  <c r="W34" i="58"/>
  <c r="V34" i="58"/>
  <c r="U34" i="58"/>
  <c r="T34" i="58"/>
  <c r="S34" i="58"/>
  <c r="R34" i="58"/>
  <c r="Q34" i="58"/>
  <c r="P34" i="58"/>
  <c r="O34" i="58"/>
  <c r="N34" i="58"/>
  <c r="Y33" i="58"/>
  <c r="X33" i="58"/>
  <c r="W33" i="58"/>
  <c r="V33" i="58"/>
  <c r="U33" i="58"/>
  <c r="T33" i="58"/>
  <c r="S33" i="58"/>
  <c r="R33" i="58"/>
  <c r="Q33" i="58"/>
  <c r="P33" i="58"/>
  <c r="O33" i="58"/>
  <c r="N33" i="58"/>
  <c r="Y32" i="58"/>
  <c r="X32" i="58"/>
  <c r="W32" i="58"/>
  <c r="V32" i="58"/>
  <c r="U32" i="58"/>
  <c r="T32" i="58"/>
  <c r="S32" i="58"/>
  <c r="R32" i="58"/>
  <c r="Q32" i="58"/>
  <c r="P32" i="58"/>
  <c r="O32" i="58"/>
  <c r="N32" i="58"/>
  <c r="Y31" i="58"/>
  <c r="X31" i="58"/>
  <c r="W31" i="58"/>
  <c r="V31" i="58"/>
  <c r="U31" i="58"/>
  <c r="T31" i="58"/>
  <c r="S31" i="58"/>
  <c r="R31" i="58"/>
  <c r="Q31" i="58"/>
  <c r="P31" i="58"/>
  <c r="O31" i="58"/>
  <c r="N31" i="58"/>
  <c r="Y30" i="58"/>
  <c r="X30" i="58"/>
  <c r="W30" i="58"/>
  <c r="V30" i="58"/>
  <c r="U30" i="58"/>
  <c r="T30" i="58"/>
  <c r="S30" i="58"/>
  <c r="R30" i="58"/>
  <c r="Q30" i="58"/>
  <c r="P30" i="58"/>
  <c r="O30" i="58"/>
  <c r="N30" i="58"/>
  <c r="Y29" i="58"/>
  <c r="X29" i="58"/>
  <c r="W29" i="58"/>
  <c r="V29" i="58"/>
  <c r="U29" i="58"/>
  <c r="T29" i="58"/>
  <c r="S29" i="58"/>
  <c r="R29" i="58"/>
  <c r="Q29" i="58"/>
  <c r="P29" i="58"/>
  <c r="O29" i="58"/>
  <c r="N29" i="58"/>
  <c r="Y28" i="58"/>
  <c r="X28" i="58"/>
  <c r="W28" i="58"/>
  <c r="V28" i="58"/>
  <c r="U28" i="58"/>
  <c r="T28" i="58"/>
  <c r="S28" i="58"/>
  <c r="R28" i="58"/>
  <c r="Q28" i="58"/>
  <c r="P28" i="58"/>
  <c r="O28" i="58"/>
  <c r="N28" i="58"/>
  <c r="Y27" i="58"/>
  <c r="X27" i="58"/>
  <c r="W27" i="58"/>
  <c r="V27" i="58"/>
  <c r="U27" i="58"/>
  <c r="T27" i="58"/>
  <c r="S27" i="58"/>
  <c r="R27" i="58"/>
  <c r="Q27" i="58"/>
  <c r="P27" i="58"/>
  <c r="O27" i="58"/>
  <c r="N27" i="58"/>
  <c r="Y26" i="58"/>
  <c r="X26" i="58"/>
  <c r="W26" i="58"/>
  <c r="K14" i="58" s="1"/>
  <c r="V26" i="58"/>
  <c r="J14" i="58" s="1"/>
  <c r="U26" i="58"/>
  <c r="T26" i="58"/>
  <c r="H14" i="58" s="1"/>
  <c r="S26" i="58"/>
  <c r="R26" i="58"/>
  <c r="Q26" i="58"/>
  <c r="P26" i="58"/>
  <c r="O26" i="58"/>
  <c r="C14" i="58" s="1"/>
  <c r="N26" i="58"/>
  <c r="B14" i="58" s="1"/>
  <c r="M14" i="58"/>
  <c r="L14" i="58"/>
  <c r="I14" i="58"/>
  <c r="G14" i="58"/>
  <c r="F14" i="58"/>
  <c r="E14" i="58"/>
  <c r="D14" i="58"/>
  <c r="M13" i="58"/>
  <c r="L13" i="58"/>
  <c r="K13" i="58"/>
  <c r="J13" i="58"/>
  <c r="I13" i="58"/>
  <c r="H13" i="58"/>
  <c r="G13" i="58"/>
  <c r="F13" i="58"/>
  <c r="E13" i="58"/>
  <c r="D13" i="58"/>
  <c r="C13" i="58"/>
  <c r="B13" i="58"/>
  <c r="M11" i="58"/>
  <c r="L11" i="58"/>
  <c r="K11" i="58"/>
  <c r="J11" i="58"/>
  <c r="I11" i="58"/>
  <c r="H11" i="58"/>
  <c r="G11" i="58"/>
  <c r="F11" i="58"/>
  <c r="E11" i="58"/>
  <c r="D11" i="58"/>
  <c r="C11" i="58"/>
  <c r="B11" i="58"/>
  <c r="M10" i="58"/>
  <c r="L10" i="58"/>
  <c r="K10" i="58"/>
  <c r="J10" i="58"/>
  <c r="I10" i="58"/>
  <c r="H10" i="58"/>
  <c r="G10" i="58"/>
  <c r="F10" i="58"/>
  <c r="E10" i="58"/>
  <c r="D10" i="58"/>
  <c r="C10" i="58"/>
  <c r="B10" i="58"/>
  <c r="M9" i="58"/>
  <c r="M17" i="58" s="1"/>
  <c r="L9" i="58"/>
  <c r="L22" i="58" s="1"/>
  <c r="K9" i="58"/>
  <c r="K22" i="58" s="1"/>
  <c r="J9" i="58"/>
  <c r="J20" i="58" s="1"/>
  <c r="I9" i="58"/>
  <c r="I22" i="58" s="1"/>
  <c r="H9" i="58"/>
  <c r="H22" i="58" s="1"/>
  <c r="G9" i="58"/>
  <c r="G22" i="58" s="1"/>
  <c r="F9" i="58"/>
  <c r="F21" i="58" s="1"/>
  <c r="E9" i="58"/>
  <c r="E22" i="58" s="1"/>
  <c r="D9" i="58"/>
  <c r="D22" i="58" s="1"/>
  <c r="C9" i="58"/>
  <c r="C22" i="58" s="1"/>
  <c r="B9" i="58"/>
  <c r="B22" i="58" s="1"/>
  <c r="M8" i="58"/>
  <c r="L8" i="58"/>
  <c r="K8" i="58"/>
  <c r="J8" i="58"/>
  <c r="I8" i="58"/>
  <c r="H8" i="58"/>
  <c r="G8" i="58"/>
  <c r="F8" i="58"/>
  <c r="E8" i="58"/>
  <c r="D8" i="58"/>
  <c r="C8" i="58"/>
  <c r="B8" i="58"/>
  <c r="M7" i="58"/>
  <c r="L7" i="58"/>
  <c r="K7" i="58"/>
  <c r="J7" i="58"/>
  <c r="J12" i="58" s="1"/>
  <c r="I7" i="58"/>
  <c r="I12" i="58" s="1"/>
  <c r="H7" i="58"/>
  <c r="H12" i="58" s="1"/>
  <c r="G7" i="58"/>
  <c r="G12" i="58" s="1"/>
  <c r="F7" i="58"/>
  <c r="E7" i="58"/>
  <c r="D7" i="58"/>
  <c r="C7" i="58"/>
  <c r="B7" i="58"/>
  <c r="B12" i="58" s="1"/>
  <c r="D2" i="58"/>
  <c r="B2" i="58"/>
  <c r="C5" i="57"/>
  <c r="C4" i="57"/>
  <c r="B5" i="56"/>
  <c r="B63" i="59" l="1"/>
  <c r="I30" i="59"/>
  <c r="C12" i="58"/>
  <c r="K12" i="58"/>
  <c r="D12" i="58"/>
  <c r="L12" i="58"/>
  <c r="B60" i="59"/>
  <c r="B62" i="59" s="1"/>
  <c r="E12" i="58"/>
  <c r="M12" i="58"/>
  <c r="M35" i="59"/>
  <c r="C58" i="59" s="1"/>
  <c r="B59" i="59"/>
  <c r="F12" i="58"/>
  <c r="B61" i="59"/>
  <c r="B36" i="59"/>
  <c r="C33" i="59" s="1"/>
  <c r="D33" i="59" s="1"/>
  <c r="C59" i="59"/>
  <c r="D59" i="59" s="1"/>
  <c r="F30" i="59"/>
  <c r="O7" i="59"/>
  <c r="O15" i="59" s="1"/>
  <c r="C30" i="59"/>
  <c r="K30" i="59"/>
  <c r="D30" i="59"/>
  <c r="H30" i="59"/>
  <c r="L30" i="59"/>
  <c r="M29" i="59"/>
  <c r="B53" i="59" s="1"/>
  <c r="J30" i="59"/>
  <c r="E30" i="59"/>
  <c r="E15" i="58"/>
  <c r="I15" i="58"/>
  <c r="M15" i="58"/>
  <c r="E16" i="58"/>
  <c r="I16" i="58"/>
  <c r="M16" i="58"/>
  <c r="E17" i="58"/>
  <c r="I17" i="58"/>
  <c r="E18" i="58"/>
  <c r="I18" i="58"/>
  <c r="M18" i="58"/>
  <c r="E19" i="58"/>
  <c r="I19" i="58"/>
  <c r="M19" i="58"/>
  <c r="E20" i="58"/>
  <c r="I20" i="58"/>
  <c r="M20" i="58"/>
  <c r="E21" i="58"/>
  <c r="I21" i="58"/>
  <c r="M21" i="58"/>
  <c r="M22" i="58"/>
  <c r="F15" i="58"/>
  <c r="F16" i="58"/>
  <c r="B17" i="58"/>
  <c r="B18" i="58"/>
  <c r="B19" i="58"/>
  <c r="B20" i="58"/>
  <c r="B21" i="58"/>
  <c r="J21" i="58"/>
  <c r="F22" i="58"/>
  <c r="J22" i="58"/>
  <c r="C15" i="58"/>
  <c r="G15" i="58"/>
  <c r="K15" i="58"/>
  <c r="C16" i="58"/>
  <c r="G16" i="58"/>
  <c r="K16" i="58"/>
  <c r="C17" i="58"/>
  <c r="G17" i="58"/>
  <c r="K17" i="58"/>
  <c r="C18" i="58"/>
  <c r="G18" i="58"/>
  <c r="K18" i="58"/>
  <c r="C19" i="58"/>
  <c r="G19" i="58"/>
  <c r="K19" i="58"/>
  <c r="C20" i="58"/>
  <c r="G20" i="58"/>
  <c r="K20" i="58"/>
  <c r="C21" i="58"/>
  <c r="G21" i="58"/>
  <c r="K21" i="58"/>
  <c r="B15" i="58"/>
  <c r="J15" i="58"/>
  <c r="B16" i="58"/>
  <c r="J16" i="58"/>
  <c r="F17" i="58"/>
  <c r="J17" i="58"/>
  <c r="F18" i="58"/>
  <c r="J18" i="58"/>
  <c r="F19" i="58"/>
  <c r="J19" i="58"/>
  <c r="F20" i="58"/>
  <c r="D15" i="58"/>
  <c r="H15" i="58"/>
  <c r="L15" i="58"/>
  <c r="D16" i="58"/>
  <c r="H16" i="58"/>
  <c r="L16" i="58"/>
  <c r="D17" i="58"/>
  <c r="H17" i="58"/>
  <c r="L17" i="58"/>
  <c r="D18" i="58"/>
  <c r="H18" i="58"/>
  <c r="L18" i="58"/>
  <c r="D19" i="58"/>
  <c r="H19" i="58"/>
  <c r="L19" i="58"/>
  <c r="D20" i="58"/>
  <c r="H20" i="58"/>
  <c r="L20" i="58"/>
  <c r="D21" i="58"/>
  <c r="H21" i="58"/>
  <c r="L21" i="58"/>
  <c r="C63" i="59" l="1"/>
  <c r="C61" i="59" s="1"/>
  <c r="D61" i="59" s="1"/>
  <c r="H66" i="59" s="1"/>
  <c r="O9" i="59"/>
  <c r="C54" i="59"/>
  <c r="D58" i="59"/>
  <c r="C60" i="59"/>
  <c r="O23" i="59"/>
  <c r="O17" i="59"/>
  <c r="E33" i="59"/>
  <c r="D60" i="59" l="1"/>
  <c r="C62" i="59"/>
  <c r="D62" i="59" s="1"/>
  <c r="G58" i="59" s="1"/>
  <c r="H58" i="59" s="1"/>
  <c r="H69" i="59"/>
  <c r="I69" i="59" s="1"/>
  <c r="I66" i="59"/>
  <c r="F33" i="59"/>
  <c r="E59" i="59"/>
  <c r="F59" i="59" s="1"/>
  <c r="H67" i="59"/>
  <c r="I67" i="59" s="1"/>
  <c r="B67" i="59"/>
  <c r="C67" i="59" s="1"/>
  <c r="E58" i="59"/>
  <c r="F58" i="59" s="1"/>
  <c r="H68" i="59" l="1"/>
  <c r="I68" i="59" s="1"/>
  <c r="E60" i="59"/>
  <c r="F60" i="59" s="1"/>
  <c r="H70" i="59"/>
  <c r="I70" i="59" s="1"/>
  <c r="K71" i="59" s="1"/>
  <c r="G33" i="59"/>
  <c r="B66" i="59"/>
  <c r="B70" i="59"/>
  <c r="C70" i="59" s="1"/>
  <c r="G59" i="59"/>
  <c r="H59" i="59" s="1"/>
  <c r="H33" i="59" l="1"/>
  <c r="B69" i="59"/>
  <c r="C69" i="59" s="1"/>
  <c r="C66" i="59"/>
  <c r="E71" i="59" l="1"/>
  <c r="I33" i="59"/>
  <c r="J33" i="59" l="1"/>
  <c r="E68" i="59"/>
  <c r="F68" i="59" s="1"/>
  <c r="K66" i="59"/>
  <c r="L66" i="59" s="1"/>
  <c r="K67" i="59"/>
  <c r="L67" i="59" s="1"/>
  <c r="K69" i="59"/>
  <c r="L69" i="59" s="1"/>
  <c r="E67" i="59"/>
  <c r="F67" i="59" s="1"/>
  <c r="E70" i="59"/>
  <c r="F70" i="59" s="1"/>
  <c r="K70" i="59"/>
  <c r="L70" i="59" s="1"/>
  <c r="K68" i="59"/>
  <c r="L68" i="59" s="1"/>
  <c r="E66" i="59"/>
  <c r="F66" i="59" s="1"/>
  <c r="E69" i="59"/>
  <c r="F69" i="59" s="1"/>
  <c r="K33" i="59" l="1"/>
  <c r="L33" i="59" l="1"/>
  <c r="H16" i="42" l="1"/>
  <c r="B16" i="42"/>
  <c r="H13" i="42"/>
  <c r="B13" i="42"/>
  <c r="H8" i="42"/>
  <c r="B8" i="42"/>
  <c r="H5" i="42"/>
  <c r="B5" i="42"/>
  <c r="Q12" i="27" l="1"/>
  <c r="J12" i="27"/>
  <c r="B12" i="27"/>
  <c r="B9" i="27"/>
  <c r="P8" i="27"/>
  <c r="Q12" i="26"/>
  <c r="J12" i="26"/>
  <c r="B12" i="26"/>
  <c r="P8" i="26"/>
  <c r="B8" i="26"/>
  <c r="F2" i="29" l="1"/>
  <c r="D15" i="46" l="1"/>
  <c r="B15" i="46"/>
  <c r="C5" i="46"/>
  <c r="B15" i="44"/>
  <c r="B24" i="43"/>
  <c r="C5" i="43" l="1"/>
  <c r="C2" i="45"/>
  <c r="D15" i="44"/>
  <c r="C5" i="44"/>
  <c r="D24" i="43"/>
  <c r="E6" i="31"/>
  <c r="E5" i="31"/>
  <c r="E4" i="31"/>
  <c r="F2" i="34"/>
  <c r="F2" i="32"/>
  <c r="H5" i="23" l="1"/>
  <c r="F5" i="23"/>
  <c r="P19" i="23"/>
  <c r="Q19" i="23"/>
  <c r="R19" i="23"/>
  <c r="S19" i="23"/>
  <c r="T19" i="23"/>
  <c r="U19" i="23"/>
  <c r="O19" i="23"/>
  <c r="N19" i="23"/>
  <c r="M19" i="23"/>
  <c r="B18" i="23"/>
  <c r="C18" i="23"/>
  <c r="U18" i="23"/>
  <c r="T18" i="23"/>
  <c r="S18" i="23"/>
  <c r="R18" i="23"/>
  <c r="Q18" i="23"/>
  <c r="P18" i="23"/>
  <c r="O18" i="23"/>
  <c r="N18" i="23"/>
  <c r="M18" i="23"/>
  <c r="L18" i="23"/>
  <c r="K18" i="23"/>
  <c r="J18" i="23"/>
  <c r="I18" i="23"/>
  <c r="H18" i="23"/>
  <c r="G18" i="23"/>
  <c r="F18" i="23"/>
  <c r="E18" i="23"/>
  <c r="D18" i="23"/>
  <c r="B20" i="23"/>
  <c r="S20" i="23"/>
  <c r="R20" i="23"/>
  <c r="Q20" i="23"/>
  <c r="P20" i="23"/>
  <c r="O20" i="23"/>
  <c r="N20" i="23"/>
  <c r="M20" i="23"/>
  <c r="L20" i="23"/>
  <c r="K20" i="23"/>
  <c r="J20" i="23"/>
  <c r="I20" i="23"/>
  <c r="H20" i="23"/>
  <c r="G20" i="23"/>
  <c r="F20" i="23"/>
  <c r="E20" i="23"/>
  <c r="D20" i="23"/>
  <c r="C20" i="23"/>
  <c r="U20" i="23"/>
  <c r="T20" i="23"/>
  <c r="B19" i="23"/>
  <c r="C19" i="23"/>
  <c r="K19" i="23"/>
  <c r="J19" i="23"/>
  <c r="I19" i="23"/>
  <c r="H19" i="23"/>
  <c r="G19" i="23"/>
  <c r="F19" i="23"/>
  <c r="E19" i="23"/>
  <c r="D19" i="23"/>
  <c r="L19" i="23"/>
  <c r="G5" i="23"/>
  <c r="B5" i="23" s="1"/>
  <c r="E5" i="23"/>
  <c r="B14" i="23" s="1"/>
  <c r="C5" i="23" a="1"/>
  <c r="C14" i="23" s="1"/>
  <c r="B21" i="23"/>
  <c r="U21" i="23"/>
  <c r="T21" i="23"/>
  <c r="S21" i="23"/>
  <c r="R21" i="23"/>
  <c r="Q21" i="23"/>
  <c r="P21" i="23"/>
  <c r="O21" i="23"/>
  <c r="N21" i="23"/>
  <c r="M21" i="23"/>
  <c r="L21" i="23"/>
  <c r="K21" i="23"/>
  <c r="J21" i="23"/>
  <c r="I21" i="23"/>
  <c r="H21" i="23"/>
  <c r="G21" i="23"/>
  <c r="F21" i="23"/>
  <c r="E21" i="23"/>
  <c r="D21" i="23"/>
  <c r="C21" i="23"/>
  <c r="B6" i="23" l="1"/>
  <c r="B7" i="23" s="1"/>
  <c r="B8" i="23" s="1"/>
  <c r="B9" i="23" s="1"/>
  <c r="B10" i="23" s="1"/>
  <c r="B11" i="23" s="1"/>
  <c r="B12" i="23" s="1"/>
  <c r="B13" i="23" s="1"/>
  <c r="C7" i="23"/>
  <c r="C11" i="23"/>
  <c r="C5" i="23"/>
  <c r="C9" i="23"/>
  <c r="C13" i="23"/>
  <c r="C6" i="23"/>
  <c r="C8" i="23"/>
  <c r="C10" i="23"/>
  <c r="C12" i="23"/>
  <c r="D28" i="59"/>
  <c r="C28" i="59"/>
  <c r="K31" i="59"/>
  <c r="G31" i="59"/>
  <c r="F28" i="59"/>
  <c r="D31" i="59"/>
  <c r="J31" i="59"/>
  <c r="E28" i="59"/>
  <c r="E31" i="59"/>
  <c r="K28" i="59"/>
  <c r="H31" i="59"/>
  <c r="L31" i="59"/>
  <c r="J28" i="59"/>
  <c r="F31" i="59"/>
  <c r="G28" i="59"/>
  <c r="I28" i="59"/>
  <c r="I31" i="59"/>
  <c r="L28" i="59"/>
  <c r="C31" i="59"/>
  <c r="I40" i="59"/>
  <c r="H28" i="59"/>
  <c r="L32" i="59"/>
  <c r="K32" i="59"/>
  <c r="E32" i="59"/>
  <c r="I32" i="59"/>
  <c r="B38" i="59"/>
  <c r="J32" i="59"/>
  <c r="D32" i="59"/>
  <c r="G32" i="59"/>
  <c r="C32" i="59"/>
  <c r="F32" i="59"/>
  <c r="I38" i="59"/>
  <c r="H32" i="59"/>
  <c r="J34" i="59"/>
  <c r="D34" i="59"/>
  <c r="F34" i="59"/>
  <c r="L34" i="59"/>
  <c r="H34" i="59"/>
  <c r="C34" i="59"/>
  <c r="G34" i="59"/>
  <c r="K34" i="59"/>
  <c r="E34" i="59"/>
  <c r="I39" i="59"/>
  <c r="I34" i="59"/>
  <c r="E45" i="59"/>
  <c r="D44" i="59"/>
  <c r="C50" i="59"/>
  <c r="B41" i="59"/>
  <c r="B50" i="59"/>
  <c r="C48" i="59"/>
  <c r="B49" i="59"/>
  <c r="B40" i="59"/>
  <c r="B48" i="59"/>
  <c r="B54" i="59"/>
  <c r="C52" i="59"/>
  <c r="B52" i="59"/>
  <c r="B42" i="59"/>
  <c r="B51" i="59"/>
  <c r="B55" i="59"/>
  <c r="I41" i="59"/>
  <c r="B47"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 Ronald</author>
  </authors>
  <commentList>
    <comment ref="B7" authorId="0" shapeId="0" xr:uid="{00000000-0006-0000-1600-000001000000}">
      <text>
        <r>
          <rPr>
            <b/>
            <sz val="9"/>
            <color indexed="81"/>
            <rFont val="Tahoma"/>
            <family val="2"/>
          </rPr>
          <t xml:space="preserve"> Simple, concise item description, number, and its purpose</t>
        </r>
      </text>
    </comment>
    <comment ref="C7" authorId="0" shapeId="0" xr:uid="{00000000-0006-0000-1600-000002000000}">
      <text>
        <r>
          <rPr>
            <b/>
            <sz val="9"/>
            <color indexed="81"/>
            <rFont val="Tahoma"/>
            <family val="2"/>
          </rPr>
          <t xml:space="preserve">Describe how product or process could potentially fail.
</t>
        </r>
        <r>
          <rPr>
            <sz val="9"/>
            <color indexed="81"/>
            <rFont val="Tahoma"/>
            <family val="2"/>
          </rPr>
          <t xml:space="preserve">
</t>
        </r>
      </text>
    </comment>
    <comment ref="D7" authorId="0" shapeId="0" xr:uid="{00000000-0006-0000-1600-000003000000}">
      <text>
        <r>
          <rPr>
            <b/>
            <sz val="9"/>
            <color indexed="81"/>
            <rFont val="Tahoma"/>
            <family val="2"/>
          </rPr>
          <t xml:space="preserve">What the internal or external customer might notice or experience: noise, impaired function.
</t>
        </r>
        <r>
          <rPr>
            <sz val="9"/>
            <color indexed="81"/>
            <rFont val="Tahoma"/>
            <family val="2"/>
          </rPr>
          <t xml:space="preserve">
</t>
        </r>
      </text>
    </comment>
    <comment ref="F7" authorId="0" shapeId="0" xr:uid="{00000000-0006-0000-1600-000004000000}">
      <text>
        <r>
          <rPr>
            <b/>
            <sz val="9"/>
            <color indexed="81"/>
            <rFont val="Tahoma"/>
            <family val="2"/>
          </rPr>
          <t>Describe how the failure could occur, described in terms of what can be corrected or controlled: improper action.</t>
        </r>
        <r>
          <rPr>
            <sz val="9"/>
            <color indexed="81"/>
            <rFont val="Tahoma"/>
            <family val="2"/>
          </rPr>
          <t xml:space="preserve">
</t>
        </r>
      </text>
    </comment>
    <comment ref="H7" authorId="0" shapeId="0" xr:uid="{00000000-0006-0000-1600-000005000000}">
      <text>
        <r>
          <rPr>
            <b/>
            <sz val="9"/>
            <color indexed="81"/>
            <rFont val="Tahoma"/>
            <family val="2"/>
          </rPr>
          <t>Process methods and controls to prevent or detect failure.</t>
        </r>
        <r>
          <rPr>
            <sz val="9"/>
            <color indexed="81"/>
            <rFont val="Tahoma"/>
            <family val="2"/>
          </rPr>
          <t xml:space="preserve">
</t>
        </r>
      </text>
    </comment>
    <comment ref="K7" authorId="0" shapeId="0" xr:uid="{00000000-0006-0000-1600-000006000000}">
      <text>
        <r>
          <rPr>
            <b/>
            <sz val="9"/>
            <color indexed="81"/>
            <rFont val="Tahoma"/>
            <family val="2"/>
          </rPr>
          <t xml:space="preserve">Changes to reduce severity, occurrence, and detection ratings.
</t>
        </r>
        <r>
          <rPr>
            <sz val="9"/>
            <color indexed="81"/>
            <rFont val="Tahoma"/>
            <family val="2"/>
          </rPr>
          <t xml:space="preserve">
</t>
        </r>
      </text>
    </comment>
    <comment ref="L7" authorId="0" shapeId="0" xr:uid="{00000000-0006-0000-1600-000007000000}">
      <text>
        <r>
          <rPr>
            <b/>
            <sz val="9"/>
            <color indexed="81"/>
            <rFont val="Tahoma"/>
            <family val="2"/>
          </rPr>
          <t xml:space="preserve">Name of organization or individual and target completion date
</t>
        </r>
        <r>
          <rPr>
            <sz val="9"/>
            <color indexed="81"/>
            <rFont val="Tahoma"/>
            <family val="2"/>
          </rPr>
          <t xml:space="preserve">
</t>
        </r>
      </text>
    </comment>
    <comment ref="M8" authorId="0" shapeId="0" xr:uid="{00000000-0006-0000-1600-000008000000}">
      <text>
        <r>
          <rPr>
            <b/>
            <sz val="9"/>
            <color indexed="81"/>
            <rFont val="Tahoma"/>
            <family val="2"/>
          </rPr>
          <t>Actions and actual completion date</t>
        </r>
        <r>
          <rPr>
            <sz val="9"/>
            <color indexed="81"/>
            <rFont val="Tahoma"/>
            <family val="2"/>
          </rPr>
          <t xml:space="preserve">
</t>
        </r>
      </text>
    </comment>
  </commentList>
</comments>
</file>

<file path=xl/sharedStrings.xml><?xml version="1.0" encoding="utf-8"?>
<sst xmlns="http://schemas.openxmlformats.org/spreadsheetml/2006/main" count="2011" uniqueCount="700">
  <si>
    <t>PPAP Requirement Matrix</t>
  </si>
  <si>
    <t>Requirement*</t>
  </si>
  <si>
    <t>Level 1 Requirement</t>
  </si>
  <si>
    <t>Level 2 Requirement</t>
  </si>
  <si>
    <t>Level 3 Requirement</t>
  </si>
  <si>
    <t>Level 4 Requirement</t>
  </si>
  <si>
    <t>Yes</t>
  </si>
  <si>
    <t>A</t>
  </si>
  <si>
    <t>Part Submission Warrant</t>
  </si>
  <si>
    <t>B</t>
  </si>
  <si>
    <t>C</t>
  </si>
  <si>
    <t>1 Master Carton (finished goods) or 5 pieces (components)</t>
  </si>
  <si>
    <t>D</t>
  </si>
  <si>
    <t>Process Flow Diagrams</t>
  </si>
  <si>
    <t>E</t>
  </si>
  <si>
    <t xml:space="preserve">Process FMEA’s </t>
  </si>
  <si>
    <t>F</t>
  </si>
  <si>
    <t>G</t>
  </si>
  <si>
    <t>Initial Process Capability Study</t>
  </si>
  <si>
    <t>H</t>
  </si>
  <si>
    <t>I</t>
  </si>
  <si>
    <t>J</t>
  </si>
  <si>
    <t>Part Number</t>
  </si>
  <si>
    <t>Supplier Name</t>
  </si>
  <si>
    <t>Supplier Contact</t>
  </si>
  <si>
    <t>Correction of Discrepancy</t>
  </si>
  <si>
    <t>Engineering Change(s)</t>
  </si>
  <si>
    <t>EXPLANATION/COMMENTS:</t>
  </si>
  <si>
    <t>Supplier Authorized Signature</t>
  </si>
  <si>
    <t>Date</t>
  </si>
  <si>
    <t>Part Warrant Disposition:</t>
  </si>
  <si>
    <t>APPEARANCE APPROVAL REPORT</t>
  </si>
  <si>
    <t>Part Approval</t>
  </si>
  <si>
    <t>Supplier</t>
  </si>
  <si>
    <t>Product Manager</t>
  </si>
  <si>
    <t>Engineer</t>
  </si>
  <si>
    <t>Pass/Fail</t>
  </si>
  <si>
    <t>Comments</t>
  </si>
  <si>
    <t>Flash</t>
  </si>
  <si>
    <t>Other</t>
  </si>
  <si>
    <t>Packaging Approval</t>
  </si>
  <si>
    <t>Marketing Comm</t>
  </si>
  <si>
    <t>Individual Unit</t>
  </si>
  <si>
    <t>Country of Origin</t>
  </si>
  <si>
    <t>Company Logo</t>
  </si>
  <si>
    <t>Contact Information</t>
  </si>
  <si>
    <t>Photo</t>
  </si>
  <si>
    <t xml:space="preserve"> FIRST ARTICLE INSPECTION REPORT (F.A.I.R.)</t>
  </si>
  <si>
    <t xml:space="preserve"> PART NAME</t>
  </si>
  <si>
    <t>REASON FOR SAMPLES</t>
  </si>
  <si>
    <t>DATE</t>
  </si>
  <si>
    <t>BIN</t>
  </si>
  <si>
    <t>COUNT</t>
  </si>
  <si>
    <t>MAX</t>
  </si>
  <si>
    <t>USL</t>
  </si>
  <si>
    <t>MIN</t>
  </si>
  <si>
    <t>LSL</t>
  </si>
  <si>
    <t>UCL</t>
  </si>
  <si>
    <t>DATA PTS</t>
  </si>
  <si>
    <t>AVERAGE</t>
  </si>
  <si>
    <t>LCL</t>
  </si>
  <si>
    <t xml:space="preserve">THIS SHEET CONTAINS THE FORMULAS THAT DRIVE THE PROCESS CAPABILITY </t>
  </si>
  <si>
    <t>DO NOT FILL IN THIS SHEET</t>
  </si>
  <si>
    <t>Supplier Name:</t>
  </si>
  <si>
    <t>Name</t>
  </si>
  <si>
    <t>Signature</t>
  </si>
  <si>
    <t>Part Number:</t>
  </si>
  <si>
    <t>Product Approved:</t>
  </si>
  <si>
    <t>No</t>
  </si>
  <si>
    <t>(P.M.)</t>
  </si>
  <si>
    <t>(Eng.)</t>
  </si>
  <si>
    <t>(Mkt.C.)</t>
  </si>
  <si>
    <t>(Supplier)</t>
  </si>
  <si>
    <t>Part Submission Warrant (PSW)</t>
  </si>
  <si>
    <t>Appearance Approval Report (AAR)</t>
  </si>
  <si>
    <t>Critical Characteristic Quality Plan (CCQP)</t>
  </si>
  <si>
    <t>Scan UPC</t>
  </si>
  <si>
    <t>Shelf or Master Pack</t>
  </si>
  <si>
    <t>TO BE COMPLETED BY SUPPLIER  AND SUBMITTED TO BUYER WITH ASSOCIATED SAMPLES MARKED 1 - 6</t>
  </si>
  <si>
    <t>PAGE:</t>
  </si>
  <si>
    <t>OF</t>
  </si>
  <si>
    <t>MANUFACTURER NAME</t>
  </si>
  <si>
    <t xml:space="preserve"> LOCATION OF FACTORY</t>
  </si>
  <si>
    <t xml:space="preserve"> DRAWING REVISION LEVEL</t>
  </si>
  <si>
    <t>REV.</t>
  </si>
  <si>
    <t>INSPECTED BY (Supplier Inspector Name)</t>
  </si>
  <si>
    <t>DATE INSPECTED</t>
  </si>
  <si>
    <t>NEW PART:</t>
  </si>
  <si>
    <t>NEW TOOLS:</t>
  </si>
  <si>
    <t>NEW LOCATION:</t>
  </si>
  <si>
    <t>DATE VERIFIED</t>
  </si>
  <si>
    <t>CHANGED PART:</t>
  </si>
  <si>
    <t>MULTIPLE CAVITY DIE:</t>
  </si>
  <si>
    <t>WAS SAMPLE MADE ON PRODUCTION SET-UP
&amp; PRODUCTION TOOLS, FIXTURES AND METHODS ?:</t>
  </si>
  <si>
    <t>YES:</t>
  </si>
  <si>
    <t>WAS ADDITIONAL HAND WORK OR TOOL ROOM WORK NEEDED TO MAKE THESE SAMPLES?:</t>
  </si>
  <si>
    <t>NO:</t>
  </si>
  <si>
    <t>INSPECTION BY THE SUPPLIER</t>
  </si>
  <si>
    <t>ITEM</t>
  </si>
  <si>
    <t>SAMPLE NUMBER AND
INSPECTION RESULTS</t>
  </si>
  <si>
    <t>SHOW A VALUE AND CIRCLE
or SHADE:     OK   or   NC</t>
  </si>
  <si>
    <t>INSPECTION
METHOD</t>
  </si>
  <si>
    <t>CHANGE</t>
  </si>
  <si>
    <t>Circle/Shade
only one</t>
  </si>
  <si>
    <t>YES</t>
  </si>
  <si>
    <t>OK</t>
  </si>
  <si>
    <t>DRAWING</t>
  </si>
  <si>
    <t>NC</t>
  </si>
  <si>
    <t>Show Drawing Change/Comments:</t>
  </si>
  <si>
    <t>NO</t>
  </si>
  <si>
    <t>PARTS</t>
  </si>
  <si>
    <t>SIGNATURE</t>
  </si>
  <si>
    <t>CHECK ONE with X</t>
  </si>
  <si>
    <t>RESUBMIT</t>
  </si>
  <si>
    <t>(PRINT)</t>
  </si>
  <si>
    <t>WAS A CONTROL PLAN SUBMITTED WITH THIS REPORT?</t>
  </si>
  <si>
    <t>APPROVED</t>
  </si>
  <si>
    <t>REJECTED</t>
  </si>
  <si>
    <t>IS THE CONTROL PLAN APPROVED?</t>
  </si>
  <si>
    <t>IS THIS FIRST ARTICLE INSPECTION REPORT APPROVED OR DOES THE</t>
  </si>
  <si>
    <t>SUPPLIER NEED TO RESUBMIT ADDITIONAL SAMPLES &amp; NEW REPORT?</t>
  </si>
  <si>
    <t>IF DRAWING CHANGE REQUIRED&lt; THEN SHOW ECO #</t>
  </si>
  <si>
    <t>AUTHORIZED SIGNATURE (QUALITY DEPARTMENT)</t>
  </si>
  <si>
    <t>ECO:</t>
  </si>
  <si>
    <t>Estimate
Date</t>
  </si>
  <si>
    <t>Acme Industries</t>
  </si>
  <si>
    <t>12345 Main Street</t>
  </si>
  <si>
    <t>ZD12345</t>
  </si>
  <si>
    <t>Small Town, USA</t>
  </si>
  <si>
    <t>n/a</t>
  </si>
  <si>
    <t>Paul Rohner</t>
  </si>
  <si>
    <t>GB Voltage Detector VD-123A</t>
  </si>
  <si>
    <t>Mr. John Smith</t>
  </si>
  <si>
    <t>X</t>
  </si>
  <si>
    <t>Mr. Bob Johnson</t>
  </si>
  <si>
    <t>25.6 / 22.6</t>
  </si>
  <si>
    <t>25.4</t>
  </si>
  <si>
    <t>25.5</t>
  </si>
  <si>
    <t>25.7</t>
  </si>
  <si>
    <t>22.7</t>
  </si>
  <si>
    <t>22.4</t>
  </si>
  <si>
    <t>caliper</t>
  </si>
  <si>
    <t>25.6</t>
  </si>
  <si>
    <t>22.3</t>
  </si>
  <si>
    <t>Width</t>
  </si>
  <si>
    <t>Show Drawing Change Here:</t>
  </si>
  <si>
    <t>change to 22.3/25.8</t>
  </si>
  <si>
    <t>4.8 Lux minimum</t>
  </si>
  <si>
    <t>4.7</t>
  </si>
  <si>
    <t>4.5</t>
  </si>
  <si>
    <t>4.6</t>
  </si>
  <si>
    <t>4.9</t>
  </si>
  <si>
    <t>5.0</t>
  </si>
  <si>
    <t>4.8</t>
  </si>
  <si>
    <t>Light meter:  Kodak model X2V3.  Use black foam fixture</t>
  </si>
  <si>
    <t>not checked by GB on these samples</t>
  </si>
  <si>
    <t>LED brightness</t>
  </si>
  <si>
    <t>GB Red per color chip</t>
  </si>
  <si>
    <t>match</t>
  </si>
  <si>
    <t>GB color chip viewed in natural sun light</t>
  </si>
  <si>
    <t>Resin Color</t>
  </si>
  <si>
    <t>per drawing note M4</t>
  </si>
  <si>
    <t>no failures</t>
  </si>
  <si>
    <t>pass</t>
  </si>
  <si>
    <t>fail</t>
  </si>
  <si>
    <t>freeze for 2 hours at -4C.  Drop from 2.4 meters.</t>
  </si>
  <si>
    <t>Maker to retest</t>
  </si>
  <si>
    <t>frozen drop test</t>
  </si>
  <si>
    <t>per drawing note P3</t>
  </si>
  <si>
    <t>Pad Printing</t>
  </si>
  <si>
    <t>visual check compared to artwork file</t>
  </si>
  <si>
    <t>Font size is too small.  Does not match artwork file.</t>
  </si>
  <si>
    <t>per GB supplied drawing</t>
  </si>
  <si>
    <t>and artwork file</t>
  </si>
  <si>
    <t>Polylac PA747</t>
  </si>
  <si>
    <t>yes</t>
  </si>
  <si>
    <t>use</t>
  </si>
  <si>
    <t>per resin suppliers certification</t>
  </si>
  <si>
    <t>Housing material</t>
  </si>
  <si>
    <t>per drawing note M5</t>
  </si>
  <si>
    <t>0.3 Maximum</t>
  </si>
  <si>
    <t>flash</t>
  </si>
  <si>
    <t>gate</t>
  </si>
  <si>
    <t>visual check</t>
  </si>
  <si>
    <t xml:space="preserve">allowable flash or </t>
  </si>
  <si>
    <t>gate vestige</t>
  </si>
  <si>
    <t>operate smoothly</t>
  </si>
  <si>
    <t>inspectors judgment</t>
  </si>
  <si>
    <t>slider system per</t>
  </si>
  <si>
    <t>drawing note C4</t>
  </si>
  <si>
    <t>Jim Jones</t>
  </si>
  <si>
    <t>Bill Smith</t>
  </si>
  <si>
    <r>
      <t xml:space="preserve">INSPECTION CHARACTERISTIC
</t>
    </r>
    <r>
      <rPr>
        <b/>
        <sz val="10"/>
        <rFont val="Arial"/>
        <family val="2"/>
      </rPr>
      <t>USE ADDITIONAL PAGES IF NECESSARY</t>
    </r>
  </si>
  <si>
    <r>
      <t xml:space="preserve">SPECIFICATION
</t>
    </r>
    <r>
      <rPr>
        <b/>
        <u/>
        <sz val="10"/>
        <rFont val="Arial"/>
        <family val="2"/>
      </rPr>
      <t>RANGE &amp; DESCRIPTION</t>
    </r>
    <r>
      <rPr>
        <sz val="10"/>
        <rFont val="Arial"/>
        <family val="2"/>
      </rPr>
      <t xml:space="preserve">
USE MAX. / MIN. FORMAT</t>
    </r>
  </si>
  <si>
    <r>
      <t>DO</t>
    </r>
    <r>
      <rPr>
        <b/>
        <sz val="9"/>
        <rFont val="Arial"/>
        <family val="2"/>
      </rPr>
      <t xml:space="preserve"> RESULTS
MATCH
Drawing ?</t>
    </r>
  </si>
  <si>
    <t>CRITICAL CHARACTERISTICS QUALITY PLAN (CCQP)</t>
  </si>
  <si>
    <t xml:space="preserve">Part Numbers:
</t>
  </si>
  <si>
    <t>ZPS-Z033 Rev B</t>
  </si>
  <si>
    <t xml:space="preserve">Product Description:
</t>
  </si>
  <si>
    <t xml:space="preserve">Quality Plan Revision:
</t>
  </si>
  <si>
    <t>Critical Characteristic 
(緊要特色)</t>
  </si>
  <si>
    <t>Test Method
(方法)</t>
  </si>
  <si>
    <t>IQC (Receiving)
進貨檢查</t>
  </si>
  <si>
    <t>During Production
生產過程</t>
  </si>
  <si>
    <t>68 dbA minimum, 10 cm from sound meter
68db 10CM</t>
  </si>
  <si>
    <t xml:space="preserve">YFT Brand Model 8926
</t>
  </si>
  <si>
    <t>High Voltage Tester</t>
  </si>
  <si>
    <t xml:space="preserve">1 each day
</t>
  </si>
  <si>
    <t xml:space="preserve">Approvals
</t>
  </si>
  <si>
    <t xml:space="preserve">Name
</t>
  </si>
  <si>
    <t xml:space="preserve">Signature
</t>
  </si>
  <si>
    <t xml:space="preserve">Supplier Quality Manager:
</t>
  </si>
  <si>
    <t>Mr. Xu</t>
  </si>
  <si>
    <t>AIC Engineer:</t>
  </si>
  <si>
    <r>
      <t>重要特性品质</t>
    </r>
    <r>
      <rPr>
        <b/>
        <sz val="16"/>
        <rFont val="Times New Roman"/>
        <family val="1"/>
      </rPr>
      <t>(</t>
    </r>
    <r>
      <rPr>
        <b/>
        <sz val="16"/>
        <rFont val="宋体"/>
        <charset val="134"/>
      </rPr>
      <t>检测</t>
    </r>
    <r>
      <rPr>
        <b/>
        <sz val="16"/>
        <rFont val="Times New Roman"/>
        <family val="1"/>
      </rPr>
      <t>)</t>
    </r>
    <r>
      <rPr>
        <b/>
        <sz val="16"/>
        <rFont val="宋体"/>
        <charset val="134"/>
      </rPr>
      <t>规范</t>
    </r>
  </si>
  <si>
    <r>
      <t xml:space="preserve">SDT-15 6-in-1 Screwdriver
</t>
    </r>
    <r>
      <rPr>
        <b/>
        <sz val="11"/>
        <color indexed="12"/>
        <rFont val="Arial"/>
        <family val="2"/>
      </rPr>
      <t>SDT-15C 6-in-1 Screwdriver</t>
    </r>
  </si>
  <si>
    <r>
      <t>Bit Pull Out Force</t>
    </r>
    <r>
      <rPr>
        <sz val="11"/>
        <rFont val="宋体"/>
        <charset val="134"/>
      </rPr>
      <t>／批头拔力测试</t>
    </r>
    <r>
      <rPr>
        <sz val="11"/>
        <rFont val="Arial"/>
        <family val="2"/>
      </rPr>
      <t xml:space="preserve">
</t>
    </r>
  </si>
  <si>
    <r>
      <t xml:space="preserve">bits:7.1/7.3mm over ball
</t>
    </r>
    <r>
      <rPr>
        <sz val="11"/>
        <rFont val="宋体"/>
        <charset val="134"/>
      </rPr>
      <t>批头钢球高度</t>
    </r>
  </si>
  <si>
    <r>
      <t>caliper</t>
    </r>
    <r>
      <rPr>
        <sz val="11"/>
        <rFont val="宋体"/>
        <charset val="134"/>
      </rPr>
      <t>卡尺</t>
    </r>
  </si>
  <si>
    <r>
      <t xml:space="preserve">bits:  Ball Spring Force  x.xx / x.xx kgs
</t>
    </r>
    <r>
      <rPr>
        <sz val="11"/>
        <rFont val="宋体"/>
        <charset val="134"/>
      </rPr>
      <t>钢球弹弓力度：？</t>
    </r>
    <r>
      <rPr>
        <sz val="11"/>
        <rFont val="Arial"/>
        <family val="2"/>
      </rPr>
      <t>kgs</t>
    </r>
  </si>
  <si>
    <r>
      <t xml:space="preserve">force gage
</t>
    </r>
    <r>
      <rPr>
        <sz val="11"/>
        <rFont val="宋体"/>
        <charset val="134"/>
      </rPr>
      <t>压力计</t>
    </r>
  </si>
  <si>
    <r>
      <t xml:space="preserve">hex sleeve:  Inside dimension  6.4 / 6.6 mm (3 places)
</t>
    </r>
    <r>
      <rPr>
        <sz val="11"/>
        <rFont val="宋体"/>
        <charset val="134"/>
      </rPr>
      <t>六角接杆：内壁尺寸：６</t>
    </r>
    <r>
      <rPr>
        <sz val="11"/>
        <rFont val="Arial"/>
        <family val="2"/>
      </rPr>
      <t xml:space="preserve">.4/6.6mm 3X
</t>
    </r>
  </si>
  <si>
    <r>
      <t xml:space="preserve">caliper or go / no-go gage
</t>
    </r>
    <r>
      <rPr>
        <sz val="11"/>
        <rFont val="宋体"/>
        <charset val="134"/>
      </rPr>
      <t>卡尺测规</t>
    </r>
  </si>
  <si>
    <r>
      <t xml:space="preserve">pull out force:  0.3 / 0.9 kgs force
</t>
    </r>
    <r>
      <rPr>
        <sz val="11"/>
        <rFont val="宋体"/>
        <charset val="134"/>
      </rPr>
      <t>拨力测试</t>
    </r>
    <r>
      <rPr>
        <sz val="11"/>
        <rFont val="Arial"/>
        <family val="2"/>
      </rPr>
      <t>:0.3-0.9kgs</t>
    </r>
  </si>
  <si>
    <r>
      <t>force gage</t>
    </r>
    <r>
      <rPr>
        <sz val="11"/>
        <rFont val="宋体"/>
        <charset val="134"/>
      </rPr>
      <t>拉力计</t>
    </r>
    <r>
      <rPr>
        <sz val="11"/>
        <rFont val="Arial"/>
        <family val="2"/>
      </rPr>
      <t xml:space="preserve">
</t>
    </r>
  </si>
  <si>
    <r>
      <t xml:space="preserve">3% check bits with hex sleeve
</t>
    </r>
    <r>
      <rPr>
        <sz val="11"/>
        <rFont val="宋体"/>
        <charset val="134"/>
      </rPr>
      <t>从六角杆拉出</t>
    </r>
    <r>
      <rPr>
        <sz val="11"/>
        <rFont val="Arial"/>
        <family val="2"/>
      </rPr>
      <t>3%</t>
    </r>
    <r>
      <rPr>
        <sz val="11"/>
        <rFont val="宋体"/>
        <charset val="134"/>
      </rPr>
      <t>检测</t>
    </r>
  </si>
  <si>
    <r>
      <t xml:space="preserve">test 1 each hour
</t>
    </r>
    <r>
      <rPr>
        <sz val="11"/>
        <rFont val="宋体"/>
        <charset val="134"/>
      </rPr>
      <t>每小时测一只</t>
    </r>
  </si>
  <si>
    <r>
      <t>Hex Sleeve Pull Out Force/</t>
    </r>
    <r>
      <rPr>
        <sz val="11"/>
        <rFont val="宋体"/>
        <charset val="134"/>
      </rPr>
      <t>六角杆拔力测试</t>
    </r>
    <r>
      <rPr>
        <sz val="11"/>
        <rFont val="Arial"/>
        <family val="2"/>
      </rPr>
      <t xml:space="preserve">
</t>
    </r>
  </si>
  <si>
    <r>
      <t xml:space="preserve">hex sleeve:  8.9 / 9.1 mm over ball
</t>
    </r>
    <r>
      <rPr>
        <sz val="11"/>
        <rFont val="宋体"/>
        <charset val="134"/>
      </rPr>
      <t>长度：８</t>
    </r>
    <r>
      <rPr>
        <sz val="11"/>
        <rFont val="Arial"/>
        <family val="2"/>
      </rPr>
      <t>.9-9.1mm</t>
    </r>
  </si>
  <si>
    <r>
      <t>caliper</t>
    </r>
    <r>
      <rPr>
        <sz val="11"/>
        <rFont val="宋体"/>
        <charset val="134"/>
      </rPr>
      <t>卡尺</t>
    </r>
    <r>
      <rPr>
        <sz val="11"/>
        <rFont val="Arial"/>
        <family val="2"/>
      </rPr>
      <t xml:space="preserve">
</t>
    </r>
  </si>
  <si>
    <r>
      <t xml:space="preserve">hex sleeve Ball Spring Force  x.xx / x.xx kgs
</t>
    </r>
    <r>
      <rPr>
        <sz val="11"/>
        <rFont val="宋体"/>
        <charset val="134"/>
      </rPr>
      <t>钢球弹力</t>
    </r>
    <r>
      <rPr>
        <sz val="11"/>
        <rFont val="Arial"/>
        <family val="2"/>
      </rPr>
      <t>*12kgs</t>
    </r>
  </si>
  <si>
    <r>
      <t xml:space="preserve">primary shaft:  Inside dimension  8.3 / 8.5 mm (3 places)
</t>
    </r>
    <r>
      <rPr>
        <sz val="11"/>
        <rFont val="宋体"/>
        <charset val="134"/>
      </rPr>
      <t>主轴内壁尺寸</t>
    </r>
  </si>
  <si>
    <r>
      <t xml:space="preserve">caliper or go / no-go gage
</t>
    </r>
    <r>
      <rPr>
        <sz val="11"/>
        <rFont val="宋体"/>
        <charset val="134"/>
      </rPr>
      <t>卡尺或塞轨</t>
    </r>
  </si>
  <si>
    <r>
      <t xml:space="preserve">pull out force:  0.50 / 1.10 kgs force
</t>
    </r>
    <r>
      <rPr>
        <sz val="11"/>
        <rFont val="宋体"/>
        <charset val="134"/>
      </rPr>
      <t>拨车测试</t>
    </r>
    <r>
      <rPr>
        <sz val="11"/>
        <rFont val="Arial"/>
        <family val="2"/>
      </rPr>
      <t>:0.5-1.1kgs</t>
    </r>
  </si>
  <si>
    <r>
      <t xml:space="preserve">force gage
</t>
    </r>
    <r>
      <rPr>
        <sz val="11"/>
        <rFont val="宋体"/>
        <charset val="134"/>
      </rPr>
      <t>拉力计</t>
    </r>
  </si>
  <si>
    <r>
      <t xml:space="preserve">3% check hex sleeve with primary shaft
</t>
    </r>
    <r>
      <rPr>
        <sz val="11"/>
        <rFont val="宋体"/>
        <charset val="134"/>
      </rPr>
      <t>从主刀轴拉出</t>
    </r>
    <r>
      <rPr>
        <sz val="11"/>
        <rFont val="Arial"/>
        <family val="2"/>
      </rPr>
      <t>3%</t>
    </r>
    <r>
      <rPr>
        <sz val="11"/>
        <rFont val="宋体"/>
        <charset val="134"/>
      </rPr>
      <t>检测</t>
    </r>
    <r>
      <rPr>
        <sz val="11"/>
        <rFont val="Arial"/>
        <family val="2"/>
      </rPr>
      <t xml:space="preserve">
</t>
    </r>
  </si>
  <si>
    <r>
      <t xml:space="preserve">Voltage Sensitivity
</t>
    </r>
    <r>
      <rPr>
        <sz val="11"/>
        <rFont val="宋体"/>
        <charset val="134"/>
      </rPr>
      <t>探电灵敏度</t>
    </r>
  </si>
  <si>
    <r>
      <t>2 mm to 15 mm from 120v  60 hz USA wall socket
2-15mm,120V60 hzUL</t>
    </r>
    <r>
      <rPr>
        <sz val="11"/>
        <rFont val="宋体"/>
        <charset val="134"/>
      </rPr>
      <t>插座</t>
    </r>
  </si>
  <si>
    <r>
      <t xml:space="preserve">Fixture from Metek
</t>
    </r>
    <r>
      <rPr>
        <sz val="11"/>
        <rFont val="宋体"/>
        <charset val="134"/>
      </rPr>
      <t>测试架</t>
    </r>
  </si>
  <si>
    <r>
      <t xml:space="preserve">Check function 100%
</t>
    </r>
    <r>
      <rPr>
        <sz val="11"/>
        <rFont val="宋体"/>
        <charset val="134"/>
      </rPr>
      <t>功能</t>
    </r>
    <r>
      <rPr>
        <sz val="11"/>
        <rFont val="Arial"/>
        <family val="2"/>
      </rPr>
      <t>100%</t>
    </r>
    <r>
      <rPr>
        <sz val="11"/>
        <rFont val="宋体"/>
        <charset val="134"/>
      </rPr>
      <t>栓测</t>
    </r>
    <r>
      <rPr>
        <sz val="11"/>
        <rFont val="Arial"/>
        <family val="2"/>
      </rPr>
      <t xml:space="preserve">
Measure mm 1 each hour
</t>
    </r>
    <r>
      <rPr>
        <sz val="11"/>
        <rFont val="宋体"/>
        <charset val="134"/>
      </rPr>
      <t>探电距离每小时测</t>
    </r>
    <r>
      <rPr>
        <sz val="11"/>
        <rFont val="Arial"/>
        <family val="2"/>
      </rPr>
      <t>5</t>
    </r>
    <r>
      <rPr>
        <sz val="11"/>
        <rFont val="宋体"/>
        <charset val="134"/>
      </rPr>
      <t>只</t>
    </r>
  </si>
  <si>
    <r>
      <t xml:space="preserve">Sound from speaker
</t>
    </r>
    <r>
      <rPr>
        <sz val="11"/>
        <rFont val="宋体"/>
        <charset val="134"/>
      </rPr>
      <t>声音</t>
    </r>
  </si>
  <si>
    <r>
      <t xml:space="preserve">Check function 100%
</t>
    </r>
    <r>
      <rPr>
        <sz val="11"/>
        <rFont val="宋体"/>
        <charset val="134"/>
      </rPr>
      <t>功能</t>
    </r>
    <r>
      <rPr>
        <sz val="11"/>
        <rFont val="Arial"/>
        <family val="2"/>
      </rPr>
      <t>100%</t>
    </r>
    <r>
      <rPr>
        <sz val="11"/>
        <rFont val="宋体"/>
        <charset val="134"/>
      </rPr>
      <t>检测</t>
    </r>
    <r>
      <rPr>
        <sz val="11"/>
        <rFont val="Arial"/>
        <family val="2"/>
      </rPr>
      <t xml:space="preserve">
Measure dbA 2 each day
DB</t>
    </r>
    <r>
      <rPr>
        <sz val="11"/>
        <rFont val="宋体"/>
        <charset val="134"/>
      </rPr>
      <t>值每天测２次．</t>
    </r>
  </si>
  <si>
    <r>
      <t xml:space="preserve">Drop Test
</t>
    </r>
    <r>
      <rPr>
        <sz val="11"/>
        <rFont val="宋体"/>
        <charset val="134"/>
      </rPr>
      <t>跌落测试</t>
    </r>
    <r>
      <rPr>
        <sz val="11"/>
        <rFont val="Arial"/>
        <family val="2"/>
      </rPr>
      <t xml:space="preserve">
</t>
    </r>
  </si>
  <si>
    <r>
      <t xml:space="preserve">Must not crack or break.  Circuit &amp; switch must function.
</t>
    </r>
    <r>
      <rPr>
        <sz val="11"/>
        <rFont val="宋体"/>
        <charset val="134"/>
      </rPr>
      <t>外壳不可有破裂，损伤，开关功能正常．</t>
    </r>
    <r>
      <rPr>
        <sz val="11"/>
        <rFont val="Arial"/>
        <family val="2"/>
      </rPr>
      <t xml:space="preserve">
Drop 1 time cold (&lt; zero C) from 2.4 meters
</t>
    </r>
    <r>
      <rPr>
        <sz val="11"/>
        <rFont val="宋体"/>
        <charset val="134"/>
      </rPr>
      <t>０度冻后测一只２．４Ｍ</t>
    </r>
    <r>
      <rPr>
        <sz val="11"/>
        <rFont val="Arial"/>
        <family val="2"/>
      </rPr>
      <t xml:space="preserve">
Drop 3 times warm (15C to 31C) from 3.05 meters
</t>
    </r>
    <r>
      <rPr>
        <sz val="11"/>
        <rFont val="宋体"/>
        <charset val="134"/>
      </rPr>
      <t>常温</t>
    </r>
    <r>
      <rPr>
        <sz val="11"/>
        <rFont val="Arial"/>
        <family val="2"/>
      </rPr>
      <t>15-31</t>
    </r>
    <r>
      <rPr>
        <sz val="11"/>
        <rFont val="宋体"/>
        <charset val="134"/>
      </rPr>
      <t>度测</t>
    </r>
    <r>
      <rPr>
        <sz val="11"/>
        <rFont val="Arial"/>
        <family val="2"/>
      </rPr>
      <t xml:space="preserve">3.05M
</t>
    </r>
  </si>
  <si>
    <r>
      <t xml:space="preserve">Mark factory wall
</t>
    </r>
    <r>
      <rPr>
        <sz val="11"/>
        <rFont val="宋体"/>
        <charset val="134"/>
      </rPr>
      <t>标明测试位</t>
    </r>
    <r>
      <rPr>
        <sz val="11"/>
        <rFont val="Arial"/>
        <family val="2"/>
      </rPr>
      <t>(</t>
    </r>
    <r>
      <rPr>
        <sz val="11"/>
        <rFont val="宋体"/>
        <charset val="134"/>
      </rPr>
      <t>墙上）</t>
    </r>
    <r>
      <rPr>
        <sz val="11"/>
        <rFont val="Arial"/>
        <family val="2"/>
      </rPr>
      <t xml:space="preserve">
Drop to concrete
</t>
    </r>
    <r>
      <rPr>
        <sz val="11"/>
        <rFont val="宋体"/>
        <charset val="134"/>
      </rPr>
      <t>跌向水泥地板</t>
    </r>
    <r>
      <rPr>
        <sz val="11"/>
        <rFont val="Arial"/>
        <family val="2"/>
      </rPr>
      <t xml:space="preserve">
</t>
    </r>
  </si>
  <si>
    <r>
      <t xml:space="preserve">1 each day
</t>
    </r>
    <r>
      <rPr>
        <sz val="11"/>
        <rFont val="宋体"/>
        <charset val="134"/>
      </rPr>
      <t>每天一次</t>
    </r>
  </si>
  <si>
    <r>
      <t xml:space="preserve">High-Pot
</t>
    </r>
    <r>
      <rPr>
        <sz val="11"/>
        <rFont val="宋体"/>
        <charset val="134"/>
      </rPr>
      <t>开关位置</t>
    </r>
  </si>
  <si>
    <r>
      <t>Withstand Voltage 5050V 1 Minute, leack current is less than 1mA/</t>
    </r>
    <r>
      <rPr>
        <sz val="11"/>
        <rFont val="宋体"/>
        <charset val="134"/>
      </rPr>
      <t>高压</t>
    </r>
    <r>
      <rPr>
        <sz val="11"/>
        <rFont val="Arial"/>
        <family val="2"/>
      </rPr>
      <t>5050V</t>
    </r>
    <r>
      <rPr>
        <sz val="11"/>
        <rFont val="宋体"/>
        <charset val="134"/>
      </rPr>
      <t>，</t>
    </r>
    <r>
      <rPr>
        <sz val="11"/>
        <rFont val="Arial"/>
        <family val="2"/>
      </rPr>
      <t>1</t>
    </r>
    <r>
      <rPr>
        <sz val="11"/>
        <rFont val="宋体"/>
        <charset val="134"/>
      </rPr>
      <t>分钟，漏电流小于</t>
    </r>
    <r>
      <rPr>
        <sz val="11"/>
        <rFont val="Arial"/>
        <family val="2"/>
      </rPr>
      <t>1mA</t>
    </r>
  </si>
  <si>
    <r>
      <t xml:space="preserve">Switch Position
</t>
    </r>
    <r>
      <rPr>
        <sz val="11"/>
        <rFont val="宋体"/>
        <charset val="134"/>
      </rPr>
      <t>开关位置</t>
    </r>
    <r>
      <rPr>
        <sz val="11"/>
        <rFont val="Arial"/>
        <family val="2"/>
      </rPr>
      <t xml:space="preserve">
</t>
    </r>
  </si>
  <si>
    <r>
      <t xml:space="preserve">Ship with switch in OFF position
</t>
    </r>
    <r>
      <rPr>
        <sz val="11"/>
        <rFont val="宋体"/>
        <charset val="134"/>
      </rPr>
      <t>包装前确定开关处在＂Ｏ</t>
    </r>
    <r>
      <rPr>
        <sz val="11"/>
        <rFont val="Arial"/>
        <family val="2"/>
      </rPr>
      <t>FF"</t>
    </r>
    <r>
      <rPr>
        <sz val="11"/>
        <rFont val="宋体"/>
        <charset val="134"/>
      </rPr>
      <t>位</t>
    </r>
    <r>
      <rPr>
        <sz val="11"/>
        <rFont val="Arial"/>
        <family val="2"/>
      </rPr>
      <t xml:space="preserve">
</t>
    </r>
  </si>
  <si>
    <r>
      <t>220v Power strip
220V</t>
    </r>
    <r>
      <rPr>
        <sz val="11"/>
        <rFont val="宋体"/>
        <charset val="134"/>
      </rPr>
      <t>电源检测整箱</t>
    </r>
    <r>
      <rPr>
        <sz val="11"/>
        <rFont val="Arial"/>
        <family val="2"/>
      </rPr>
      <t xml:space="preserve">
220  wire coil
</t>
    </r>
  </si>
  <si>
    <r>
      <t xml:space="preserve">Check 100% before packing using power strip
</t>
    </r>
    <r>
      <rPr>
        <sz val="11"/>
        <rFont val="宋体"/>
        <charset val="134"/>
      </rPr>
      <t>包装前</t>
    </r>
    <r>
      <rPr>
        <sz val="11"/>
        <rFont val="Arial"/>
        <family val="2"/>
      </rPr>
      <t>100%</t>
    </r>
    <r>
      <rPr>
        <sz val="11"/>
        <rFont val="宋体"/>
        <charset val="134"/>
      </rPr>
      <t>检测</t>
    </r>
    <r>
      <rPr>
        <sz val="11"/>
        <rFont val="Arial"/>
        <family val="2"/>
      </rPr>
      <t xml:space="preserve">
Check master cartons 100% using wire coil
</t>
    </r>
    <r>
      <rPr>
        <sz val="11"/>
        <rFont val="宋体"/>
        <charset val="134"/>
      </rPr>
      <t>每箱经电源测试台</t>
    </r>
    <r>
      <rPr>
        <sz val="11"/>
        <rFont val="Arial"/>
        <family val="2"/>
      </rPr>
      <t>(</t>
    </r>
    <r>
      <rPr>
        <sz val="11"/>
        <rFont val="宋体"/>
        <charset val="134"/>
      </rPr>
      <t>加装一测试台位</t>
    </r>
    <r>
      <rPr>
        <sz val="11"/>
        <rFont val="Arial"/>
        <family val="2"/>
      </rPr>
      <t xml:space="preserve">)
</t>
    </r>
  </si>
  <si>
    <t>see
drawing</t>
  </si>
  <si>
    <t>Acme</t>
  </si>
  <si>
    <t>Kelly Zhen</t>
  </si>
  <si>
    <t>made by Acme
三鼎制造</t>
  </si>
  <si>
    <t>3% at Acme Machine Shop
３％三鼎制造车间</t>
  </si>
  <si>
    <t>3% received by Acme
３％IQC测试</t>
  </si>
  <si>
    <t>3% received by Acme
三鼎3%IQC检测</t>
  </si>
  <si>
    <t>INSPECTION FREQUENCY</t>
  </si>
  <si>
    <t>K</t>
  </si>
  <si>
    <t>L</t>
  </si>
  <si>
    <t>RoHS Certificate</t>
  </si>
  <si>
    <t>REACH Certificate</t>
  </si>
  <si>
    <t>M</t>
  </si>
  <si>
    <t>Control Plan</t>
  </si>
  <si>
    <t>Conflict Mineral EICC form</t>
  </si>
  <si>
    <t>N</t>
  </si>
  <si>
    <t>Gage R&amp;R Study</t>
  </si>
  <si>
    <t>O</t>
  </si>
  <si>
    <t>DESIGN ENGINEERS NAME</t>
  </si>
  <si>
    <t>QUALITY ENGINEERS NAME</t>
  </si>
  <si>
    <t>SOURCING LEADER NAME (PRINT)</t>
  </si>
  <si>
    <t>BUYERS NAME (PRINT)</t>
  </si>
  <si>
    <t>CAVITY / SAMPLE NUMBER</t>
  </si>
  <si>
    <t>Part Description:</t>
  </si>
  <si>
    <t>Drawing Revision:</t>
  </si>
  <si>
    <t>Revision Date:</t>
  </si>
  <si>
    <t>Supplier Information</t>
  </si>
  <si>
    <t>Buyer Name</t>
  </si>
  <si>
    <t>Supplier E-mail Address</t>
  </si>
  <si>
    <t>Reason For Submission</t>
  </si>
  <si>
    <t>New Part / Product</t>
  </si>
  <si>
    <t>Change in Process or Additional Location</t>
  </si>
  <si>
    <t>Artwork Change / Update</t>
  </si>
  <si>
    <t>Material Change (Source or Construction)</t>
  </si>
  <si>
    <t>Tooling Change (Transfer, Replacement etc.)</t>
  </si>
  <si>
    <t>Other - Please Specify________________</t>
  </si>
  <si>
    <t>Requested Submission Level (Check One)</t>
  </si>
  <si>
    <t>Level 1 - Warrant with product samples, Appearance Approval Report, &amp; Drawings submitted</t>
  </si>
  <si>
    <t>Level 2 - Same as Level 1 plus the FAIR &amp; the CCQP</t>
  </si>
  <si>
    <t>Level 3 - Warrant with product samples &amp; complete supporting data</t>
  </si>
  <si>
    <t>Level 4 - Same as Level 3 with supporting data reviewed at supplier's manufacturing location</t>
  </si>
  <si>
    <t>Compliance Documentation (on File)</t>
  </si>
  <si>
    <t>MSDS</t>
  </si>
  <si>
    <t>Prop 65 Certificate</t>
  </si>
  <si>
    <t>Conflict Minerals Declaration</t>
  </si>
  <si>
    <t>Supplier Declaration</t>
  </si>
  <si>
    <t>Print Name:</t>
  </si>
  <si>
    <t>Title:</t>
  </si>
  <si>
    <t>Phone:</t>
  </si>
  <si>
    <t>E-mail</t>
  </si>
  <si>
    <t>Power Products Approval</t>
  </si>
  <si>
    <t>Approved</t>
  </si>
  <si>
    <t>Rejected</t>
  </si>
  <si>
    <t>Interim</t>
  </si>
  <si>
    <t xml:space="preserve">Comments: </t>
  </si>
  <si>
    <t>Artwork, Masterpack change</t>
  </si>
  <si>
    <t>New Product, Supplier Change, Same Supplier but new tooling</t>
  </si>
  <si>
    <t>Flow diagrams, Gage R&amp;R Study, FMEA</t>
  </si>
  <si>
    <t>On-site PPAP verification</t>
  </si>
  <si>
    <t>RoHS Declaration</t>
  </si>
  <si>
    <t>We hereby certify that the materials referenced herein has been manufactured, inspected and conform to all drawings and/or specification requirements.</t>
  </si>
  <si>
    <t xml:space="preserve">Lead (Pb) </t>
  </si>
  <si>
    <t xml:space="preserve">Polybrominated biphenyls (PBB) </t>
  </si>
  <si>
    <t xml:space="preserve">Polybrominated diphenyl ethers (PBDE) </t>
  </si>
  <si>
    <t xml:space="preserve">Hexavalent chromium </t>
  </si>
  <si>
    <t>Mercury</t>
  </si>
  <si>
    <t>Cadmium</t>
  </si>
  <si>
    <t>NON - Conforming Material(s):</t>
  </si>
  <si>
    <t>Description</t>
  </si>
  <si>
    <t>Reason Non-Conforming</t>
  </si>
  <si>
    <t xml:space="preserve">Conformance Specifications: </t>
  </si>
  <si>
    <t>Directive on the restriction of the use of certain hazardous substances in electrical and electronic equipment (RoHS: 2011/65/EU)</t>
  </si>
  <si>
    <t>Title</t>
  </si>
  <si>
    <t>Address</t>
  </si>
  <si>
    <t>REACH SVHC Declaration</t>
  </si>
  <si>
    <t>* Most Current List of Substances of Very High Concern</t>
  </si>
  <si>
    <t xml:space="preserve"> E-Mail</t>
  </si>
  <si>
    <r>
      <t xml:space="preserve">I hereby affirm, as a duly authorized representative of the Company, that all parts, materials, or sourced finished goods supplied to Power Products do not contain any of the SVHC’s as per the European Chemicals Agency’s “Candidate List of Substances of Very High Concern for Authorization” at levels above </t>
    </r>
    <r>
      <rPr>
        <b/>
        <u/>
        <sz val="11"/>
        <color rgb="FFFF0000"/>
        <rFont val="Arial"/>
        <family val="2"/>
      </rPr>
      <t xml:space="preserve">0.1% </t>
    </r>
    <r>
      <rPr>
        <sz val="11"/>
        <color theme="1"/>
        <rFont val="Arial"/>
        <family val="2"/>
      </rPr>
      <t xml:space="preserve">weight by weight:  </t>
    </r>
  </si>
  <si>
    <t>Does The Company have an CMR?</t>
  </si>
  <si>
    <t>*If Yes please Send to Compliance@powerprodllc.com</t>
  </si>
  <si>
    <t>Please Answer the Following Questions for the Part Number indicated:</t>
  </si>
  <si>
    <t>Is the conflict metal intentionally added to your product?</t>
  </si>
  <si>
    <t>Unknown</t>
  </si>
  <si>
    <t>Comment</t>
  </si>
  <si>
    <t xml:space="preserve">Tantalum </t>
  </si>
  <si>
    <t xml:space="preserve">Tin </t>
  </si>
  <si>
    <t xml:space="preserve">Gold </t>
  </si>
  <si>
    <t xml:space="preserve">Tungsten </t>
  </si>
  <si>
    <t>Is the conflict metal necessary to the production of your company's products and contained in the finished product that your company manufactures or contracts to manufacture?</t>
  </si>
  <si>
    <t>Does any of the conflict metal originate from the covered countries?</t>
  </si>
  <si>
    <t>Does 100 percent of the conflict metal originate from recycled or scrap sources?</t>
  </si>
  <si>
    <t>Have you received conflict metals data/information for each metal from all relevant suppliers of 3TG?</t>
  </si>
  <si>
    <t xml:space="preserve">For each conflict metal, have you identified all of the smelters your company and its suppliers use to supply the products included within the declaration scope indicated above? </t>
  </si>
  <si>
    <t>**IF YOU ANSWER YES TO ANY OF THE ABOVE QUESTIONS PLEASE COMPLETE AND SEND  YOUR CONFLICT MINERAL REPORT (EICC) to Compliance@powerprodllc.com ***</t>
  </si>
  <si>
    <t>* Most Current CFSI Conflict Minerals Reporting Template</t>
  </si>
  <si>
    <t>Answer the Following Questions at a Company Level</t>
  </si>
  <si>
    <t>Do you have a policy in place that addresses conflict minerals sourcing?</t>
  </si>
  <si>
    <t>Is your conflict minerals sourcing policy publicly available on your website?</t>
  </si>
  <si>
    <t>Do you require your direct suppliers to be DRC conflict-free?</t>
  </si>
  <si>
    <t>Do you require your direct suppliers to source from smelters validated by an independent private sector audit firm?</t>
  </si>
  <si>
    <t>Have you implemented due diligence measures for conflict-free sourcing?</t>
  </si>
  <si>
    <t>Do you collect conflict minerals due diligence information from your suppliers which is in conformance with the IPC-1755 Conflict Minerals Data Exchange standard [e.g., the CFSI Conflict Minerals Reporting Template]?</t>
  </si>
  <si>
    <t>Do you request smelter names from your suppliers?</t>
  </si>
  <si>
    <t>Do you review due diligence information received from your suppliers against your company’s expectations?</t>
  </si>
  <si>
    <t>Does your review process include corrective action management?</t>
  </si>
  <si>
    <t>Are you subject to the SEC Conflict Minerals rule?</t>
  </si>
  <si>
    <t>E-Mail</t>
  </si>
  <si>
    <t>Signed/Date:</t>
  </si>
  <si>
    <t xml:space="preserve"> DRAWING REV. LEVEL</t>
  </si>
  <si>
    <t>PP DECISION</t>
  </si>
  <si>
    <t>QA REQUEST:</t>
  </si>
  <si>
    <t>PART NUMBER</t>
  </si>
  <si>
    <t xml:space="preserve"> QA REQUEST:</t>
  </si>
  <si>
    <t>THIS SECTION TO BE COMPLETED BY PPQUALITY DEPARTMENT ONLY</t>
  </si>
  <si>
    <r>
      <t xml:space="preserve">INSPECTION CHARACTERISTIC
</t>
    </r>
    <r>
      <rPr>
        <b/>
        <sz val="9"/>
        <rFont val="Arial"/>
        <family val="2"/>
      </rPr>
      <t>USE ADDITIONAL PAGES IF NECESSARY</t>
    </r>
  </si>
  <si>
    <t>DECISION</t>
  </si>
  <si>
    <t>IF DRAWING CHANGE REQUIRED:                                           THEN SHOW ECO #</t>
  </si>
  <si>
    <t>SHOW A VALUE AND CIRCLE or SHADE                          OK or NC</t>
  </si>
  <si>
    <t xml:space="preserve">PP Engineer:
</t>
  </si>
  <si>
    <t xml:space="preserve">PP  Product Manager:
</t>
  </si>
  <si>
    <t xml:space="preserve">PP Quality Manager:
</t>
  </si>
  <si>
    <t xml:space="preserve">PP Product Manager:
</t>
  </si>
  <si>
    <t>PP Requirement
(要求)</t>
  </si>
  <si>
    <t>John Smith</t>
  </si>
  <si>
    <t>Prop 65 Declaration</t>
  </si>
  <si>
    <t xml:space="preserve">I hereby affirm, as a duly authorized representative of the Company, that all parts, materials, or sourced finished goods supplied to Power Products are made in compliance to California Health and Safety Code sections 25249.5 et seq., which is commonly referred to as Proposition 65 (“Prop 65”), per Suppliers documentation. </t>
  </si>
  <si>
    <t>* Most Current List of Chemicals regulated.</t>
  </si>
  <si>
    <t xml:space="preserve"> PART DESCRIPTION</t>
  </si>
  <si>
    <t>Date of CCQP Approval:</t>
  </si>
  <si>
    <t>Tab</t>
  </si>
  <si>
    <r>
      <t xml:space="preserve">The part(s) do not exceed the maximum concentrations of </t>
    </r>
    <r>
      <rPr>
        <b/>
        <u/>
        <sz val="11"/>
        <color rgb="FFFF0000"/>
        <rFont val="Arial"/>
        <family val="2"/>
      </rPr>
      <t>0.1%</t>
    </r>
    <r>
      <rPr>
        <sz val="11"/>
        <color theme="1"/>
        <rFont val="Arial"/>
        <family val="2"/>
      </rPr>
      <t xml:space="preserve"> by weight in homogenous materials for:</t>
    </r>
  </si>
  <si>
    <r>
      <t xml:space="preserve">The part(s) do not exceed the maximum concentrations of </t>
    </r>
    <r>
      <rPr>
        <b/>
        <u/>
        <sz val="11"/>
        <color rgb="FFFF0000"/>
        <rFont val="Arial"/>
        <family val="2"/>
      </rPr>
      <t>0.01%</t>
    </r>
    <r>
      <rPr>
        <sz val="11"/>
        <color theme="1"/>
        <rFont val="Arial"/>
        <family val="2"/>
      </rPr>
      <t xml:space="preserve"> by weight in homogenous materials for:</t>
    </r>
  </si>
  <si>
    <t>Drawings with FAIR requirements cross-referenced</t>
  </si>
  <si>
    <t>P</t>
  </si>
  <si>
    <t>* Specification sheet</t>
  </si>
  <si>
    <t>Q</t>
  </si>
  <si>
    <t>** CAD Data sharing confirmation form</t>
  </si>
  <si>
    <t>R</t>
  </si>
  <si>
    <t>** Engineering Approval form</t>
  </si>
  <si>
    <t>* Required for Supplier's standard products</t>
  </si>
  <si>
    <t>** Required if Supplier has design responsibility</t>
  </si>
  <si>
    <t>NOTES: Supplier is required to retain a copy of the submitted PPAP documents. The supplier may use their own versions of the forms EXCEPT for the PSW, AAR and CCQP forms.</t>
  </si>
  <si>
    <t>UL/CSA/ETL Updated</t>
  </si>
  <si>
    <t>S</t>
  </si>
  <si>
    <t>Four Color Label</t>
  </si>
  <si>
    <t>Printing Registration</t>
  </si>
  <si>
    <t>Scan I205 Label</t>
  </si>
  <si>
    <t>Z Number</t>
  </si>
  <si>
    <t>Correct Colors</t>
  </si>
  <si>
    <t>Position of Label</t>
  </si>
  <si>
    <t>Size of Label</t>
  </si>
  <si>
    <t>Correct Quantity</t>
  </si>
  <si>
    <t>Date Code</t>
  </si>
  <si>
    <t>Correct Material</t>
  </si>
  <si>
    <t>Correct Size</t>
  </si>
  <si>
    <t>Product Orientation</t>
  </si>
  <si>
    <t>Required UL/CSA Markings</t>
  </si>
  <si>
    <t>Word Content</t>
  </si>
  <si>
    <t>Tri-Lingual</t>
  </si>
  <si>
    <t>Instruction Manual</t>
  </si>
  <si>
    <t>Line Art</t>
  </si>
  <si>
    <t>Sensormatic Label</t>
  </si>
  <si>
    <t>Not Applicable (N/A)</t>
  </si>
  <si>
    <t>Note: Fill in N.A. if Not Applicable</t>
  </si>
  <si>
    <t>Internal Use ONLY:</t>
  </si>
  <si>
    <t>Compliance Specialist Signature</t>
  </si>
  <si>
    <t>Scan I2O5 Label</t>
  </si>
  <si>
    <t>Uniform Texture</t>
  </si>
  <si>
    <t>Proper Color</t>
  </si>
  <si>
    <t>Gate Vestige</t>
  </si>
  <si>
    <t>Parting Lines</t>
  </si>
  <si>
    <t>Material Consistency</t>
  </si>
  <si>
    <t>Markings Legible</t>
  </si>
  <si>
    <t>Over-Molding</t>
  </si>
  <si>
    <t>Labels Positioned Correctly</t>
  </si>
  <si>
    <t>PP QUALITY ENGINEER ONLY</t>
  </si>
  <si>
    <r>
      <t xml:space="preserve">AUTHORIZED SIGNATURE                                       </t>
    </r>
    <r>
      <rPr>
        <b/>
        <sz val="9"/>
        <color rgb="FFFF0000"/>
        <rFont val="Arial"/>
        <family val="2"/>
      </rPr>
      <t>(QUALITY ENGINEER)</t>
    </r>
  </si>
  <si>
    <t>PPST Engineer:</t>
  </si>
  <si>
    <t>Select OK or NC</t>
  </si>
  <si>
    <t>See Power Products PPAP forms 2-24-15 (Q:\Operations\Quality\Documents\PPAP\PPAP Forms Package)</t>
  </si>
  <si>
    <t>Approved F.A.I.R. on file</t>
  </si>
  <si>
    <t>PPST QC</t>
  </si>
  <si>
    <t>(PPST QC)</t>
  </si>
  <si>
    <t>Part Numbers:</t>
  </si>
  <si>
    <t>Product Description:</t>
  </si>
  <si>
    <t>Quality Plan Revision:</t>
  </si>
  <si>
    <t>Power Product Shanghai Approval</t>
  </si>
  <si>
    <t>Purchase Order No.*</t>
  </si>
  <si>
    <t xml:space="preserve">I affirm that the samples used for this warrant are representative of our parts and have been made to the applicable  Production Part Approval Process Policy requirements.  Further, if we make unauthorized changes to this product or process, we will bear any and all costs associated with these changes; including (but not limited to) fines.  </t>
  </si>
  <si>
    <t>* Payment of P.O. is contingent on PPAP Sample and Documenation Approval.</t>
  </si>
  <si>
    <r>
      <t>O</t>
    </r>
    <r>
      <rPr>
        <b/>
        <sz val="20"/>
        <rFont val="宋体"/>
        <charset val="134"/>
      </rPr>
      <t>peration Process Chart</t>
    </r>
  </si>
  <si>
    <r>
      <t>P</t>
    </r>
    <r>
      <rPr>
        <sz val="12"/>
        <color indexed="8"/>
        <rFont val="宋体"/>
        <charset val="134"/>
      </rPr>
      <t>/NO：</t>
    </r>
  </si>
  <si>
    <r>
      <t>V</t>
    </r>
    <r>
      <rPr>
        <sz val="12"/>
        <color indexed="8"/>
        <rFont val="宋体"/>
        <charset val="134"/>
      </rPr>
      <t>ersion：</t>
    </r>
    <r>
      <rPr>
        <b/>
        <i/>
        <sz val="12"/>
        <color rgb="FF0070C0"/>
        <rFont val="宋体"/>
        <charset val="134"/>
      </rPr>
      <t>0</t>
    </r>
  </si>
  <si>
    <t>Effective Date：</t>
  </si>
  <si>
    <r>
      <t>S</t>
    </r>
    <r>
      <rPr>
        <sz val="12"/>
        <color indexed="8"/>
        <rFont val="宋体"/>
        <charset val="134"/>
      </rPr>
      <t>ignature</t>
    </r>
  </si>
  <si>
    <t xml:space="preserve">Prepared: </t>
  </si>
  <si>
    <r>
      <t>C</t>
    </r>
    <r>
      <rPr>
        <sz val="12"/>
        <color indexed="8"/>
        <rFont val="宋体"/>
        <charset val="134"/>
      </rPr>
      <t>hecked</t>
    </r>
    <r>
      <rPr>
        <sz val="12"/>
        <color indexed="8"/>
        <rFont val="宋体"/>
        <charset val="134"/>
      </rPr>
      <t>：</t>
    </r>
  </si>
  <si>
    <r>
      <t>A</t>
    </r>
    <r>
      <rPr>
        <sz val="12"/>
        <color indexed="8"/>
        <rFont val="宋体"/>
        <charset val="134"/>
      </rPr>
      <t>pproval</t>
    </r>
    <r>
      <rPr>
        <sz val="12"/>
        <color indexed="8"/>
        <rFont val="宋体"/>
        <charset val="134"/>
      </rPr>
      <t>：</t>
    </r>
  </si>
  <si>
    <r>
      <t>Q</t>
    </r>
    <r>
      <rPr>
        <sz val="12"/>
        <color indexed="8"/>
        <rFont val="宋体"/>
        <charset val="134"/>
      </rPr>
      <t>C Dept</t>
    </r>
    <r>
      <rPr>
        <sz val="12"/>
        <color indexed="8"/>
        <rFont val="宋体"/>
        <charset val="134"/>
      </rPr>
      <t>：</t>
    </r>
  </si>
  <si>
    <t>Manufacturing Dept：</t>
    <phoneticPr fontId="3" type="noConversion"/>
  </si>
  <si>
    <r>
      <t>N</t>
    </r>
    <r>
      <rPr>
        <sz val="12"/>
        <color indexed="8"/>
        <rFont val="宋体"/>
        <charset val="134"/>
      </rPr>
      <t>otes</t>
    </r>
    <r>
      <rPr>
        <sz val="12"/>
        <color indexed="8"/>
        <rFont val="宋体"/>
        <charset val="134"/>
      </rPr>
      <t>：</t>
    </r>
  </si>
  <si>
    <t>Prepared by:</t>
  </si>
  <si>
    <t>P/N:</t>
  </si>
  <si>
    <t>FMEA issued date:</t>
  </si>
  <si>
    <t>Supplier:</t>
  </si>
  <si>
    <t>FMEA revised date:</t>
  </si>
  <si>
    <t>Process Function Requirements</t>
  </si>
  <si>
    <t>Potential Failure Mode</t>
  </si>
  <si>
    <t>Potential Effect(s) of Failure</t>
  </si>
  <si>
    <t>SEV</t>
  </si>
  <si>
    <t>Potential Cause(s)/ Mechanism(s) of Failure</t>
  </si>
  <si>
    <t>OCC</t>
  </si>
  <si>
    <t>Current Design Controls</t>
  </si>
  <si>
    <t>DET</t>
  </si>
  <si>
    <t>RPN</t>
  </si>
  <si>
    <t>Recommended Action(s)</t>
  </si>
  <si>
    <t>Responsibility &amp; Target Completion Date</t>
  </si>
  <si>
    <t>Action Results</t>
  </si>
  <si>
    <t>S/N</t>
  </si>
  <si>
    <t>Actions Taken</t>
  </si>
  <si>
    <t/>
  </si>
  <si>
    <t>Date:</t>
  </si>
  <si>
    <t>Characteristic</t>
  </si>
  <si>
    <t>Characteristic 1</t>
  </si>
  <si>
    <t>Characteristic 2</t>
  </si>
  <si>
    <t>Characteristic 3</t>
  </si>
  <si>
    <t>Characteristic 4</t>
  </si>
  <si>
    <t>Characteristic 5</t>
  </si>
  <si>
    <t>Characteristic 6</t>
  </si>
  <si>
    <t>Characteristic 7</t>
  </si>
  <si>
    <t>Characteristic 8</t>
  </si>
  <si>
    <t>Characteristic 9</t>
  </si>
  <si>
    <t>Characteristic 10</t>
  </si>
  <si>
    <t>Characteristic 11</t>
  </si>
  <si>
    <t>Characteristic 12</t>
  </si>
  <si>
    <t>C1</t>
  </si>
  <si>
    <t>C2</t>
  </si>
  <si>
    <t>C3</t>
  </si>
  <si>
    <t>C4</t>
  </si>
  <si>
    <t>C5</t>
  </si>
  <si>
    <t>C6</t>
  </si>
  <si>
    <t>C7</t>
  </si>
  <si>
    <t>C8</t>
  </si>
  <si>
    <t>C9</t>
  </si>
  <si>
    <t>C10</t>
  </si>
  <si>
    <t>C11</t>
  </si>
  <si>
    <t>C12</t>
  </si>
  <si>
    <t>Target</t>
  </si>
  <si>
    <t>+ Tol</t>
  </si>
  <si>
    <t>- Tol</t>
  </si>
  <si>
    <t>AVE</t>
  </si>
  <si>
    <t>USL-LSL</t>
  </si>
  <si>
    <t>s</t>
  </si>
  <si>
    <r>
      <t>s</t>
    </r>
    <r>
      <rPr>
        <b/>
        <sz val="10"/>
        <rFont val="Arial"/>
        <family val="2"/>
      </rPr>
      <t>est</t>
    </r>
  </si>
  <si>
    <t>Cp</t>
  </si>
  <si>
    <t>Cpk</t>
  </si>
  <si>
    <t>CpU</t>
  </si>
  <si>
    <t>CpL</t>
  </si>
  <si>
    <t>Pp</t>
  </si>
  <si>
    <t>Ppk</t>
  </si>
  <si>
    <t>PpU</t>
  </si>
  <si>
    <t>PpL</t>
  </si>
  <si>
    <t>Sample #</t>
  </si>
  <si>
    <t>Range</t>
  </si>
  <si>
    <t>Gage R&amp;R</t>
  </si>
  <si>
    <t>Instructions</t>
  </si>
  <si>
    <t>1. Select 10 DIFFERENT parts and at least two "appraisers" and one gage</t>
  </si>
  <si>
    <t>Average &amp; Range Method</t>
  </si>
  <si>
    <t>1</t>
  </si>
  <si>
    <t>2</t>
  </si>
  <si>
    <t>3</t>
  </si>
  <si>
    <t>4</t>
  </si>
  <si>
    <t>5</t>
  </si>
  <si>
    <t>6</t>
  </si>
  <si>
    <t>7</t>
  </si>
  <si>
    <t>8</t>
  </si>
  <si>
    <t>9</t>
  </si>
  <si>
    <t>10</t>
  </si>
  <si>
    <t>Sum</t>
  </si>
  <si>
    <t xml:space="preserve">    (If you don't use enough parts, part variation will be small and magnify the appraiser/equipment variation)</t>
  </si>
  <si>
    <t>Appraiser 1</t>
  </si>
  <si>
    <t>Trial 1</t>
  </si>
  <si>
    <t>2. RANDOMLY, have appraisers measure each part at least twice</t>
  </si>
  <si>
    <t>Enter your data here-&gt;</t>
  </si>
  <si>
    <t>Trial2</t>
  </si>
  <si>
    <t>3. Then enter the results of each measurement in Cells C3:L7, C11:L15, C19:L23</t>
  </si>
  <si>
    <t>Trial3</t>
  </si>
  <si>
    <t>4. The template will automatically calculate all of the values based on your data</t>
  </si>
  <si>
    <t>Trial4</t>
  </si>
  <si>
    <t>Xbar1</t>
  </si>
  <si>
    <t>Reference</t>
  </si>
  <si>
    <t>5. Evaluate your measurement system based on %R&amp;R and make adjustments as required.</t>
  </si>
  <si>
    <t>Trial 5</t>
  </si>
  <si>
    <t>&lt;-Insert Reference</t>
  </si>
  <si>
    <t>Total</t>
  </si>
  <si>
    <t>Bias</t>
  </si>
  <si>
    <t xml:space="preserve"> Value Here</t>
  </si>
  <si>
    <t>Gage Repeatability and Reproducibility</t>
  </si>
  <si>
    <t>Average-Appraiser 1</t>
  </si>
  <si>
    <t>Rbar1</t>
  </si>
  <si>
    <t>Measurement is one common cause of variation. Gage R&amp;R helps improve measurement systems</t>
  </si>
  <si>
    <t>Range1</t>
  </si>
  <si>
    <r>
      <t xml:space="preserve">If repeatability </t>
    </r>
    <r>
      <rPr>
        <sz val="10"/>
        <rFont val="Arial"/>
        <family val="2"/>
      </rPr>
      <t>(EV - Can the same person using the same gauge measure the same thing consistently)</t>
    </r>
  </si>
  <si>
    <t>Appraiser 2</t>
  </si>
  <si>
    <t xml:space="preserve"> is larger than reproducibility, reasons include:</t>
  </si>
  <si>
    <t>1. Gage instrument needs maintenance</t>
  </si>
  <si>
    <t xml:space="preserve">2. Gage needs to be redesigned </t>
  </si>
  <si>
    <t>Xbar2</t>
  </si>
  <si>
    <t>3. Clamping or location needs to be improved</t>
  </si>
  <si>
    <t>4. Excessive within-part variation</t>
  </si>
  <si>
    <t>Average-Appraiser 2</t>
  </si>
  <si>
    <t>Rbar2</t>
  </si>
  <si>
    <r>
      <t xml:space="preserve">If reproducibility </t>
    </r>
    <r>
      <rPr>
        <sz val="10"/>
        <rFont val="Arial"/>
        <family val="2"/>
      </rPr>
      <t xml:space="preserve">(AV-can two appraisers measure the same thing and get the same result) </t>
    </r>
  </si>
  <si>
    <t>Range2</t>
  </si>
  <si>
    <t>is larger than repeatability, reasons include:</t>
  </si>
  <si>
    <t>Appraiser</t>
  </si>
  <si>
    <t>1. Operator needs to be better trained in how to use and read gage</t>
  </si>
  <si>
    <t>2. Calibrations on gage are not clear</t>
  </si>
  <si>
    <t>3. Fixture required to help operator use gage more consistently</t>
  </si>
  <si>
    <t>Xbar3</t>
  </si>
  <si>
    <t>Gage System Acceptability</t>
  </si>
  <si>
    <t>%R&amp;R&lt;10%</t>
  </si>
  <si>
    <t>Gage System Okay (Most variation caused by parts, not people or equipment)</t>
  </si>
  <si>
    <t>Average-Appraiser 3</t>
  </si>
  <si>
    <t>Rbar3</t>
  </si>
  <si>
    <t>%R&amp;R&lt;30%</t>
  </si>
  <si>
    <t>May be acceptable based on importance of application and cost of gage or repair</t>
  </si>
  <si>
    <t>Range3</t>
  </si>
  <si>
    <t>%R&amp;R&gt;30%</t>
  </si>
  <si>
    <t>Gage system needs improvement (people and equipment cause over 1/3 of variation)</t>
  </si>
  <si>
    <t>K3</t>
  </si>
  <si>
    <t>Part</t>
  </si>
  <si>
    <t>X Averages</t>
  </si>
  <si>
    <t>Range Ave</t>
  </si>
  <si>
    <t>XCL</t>
  </si>
  <si>
    <t>Rave</t>
  </si>
  <si>
    <t>Range Average</t>
  </si>
  <si>
    <t>Constants</t>
  </si>
  <si>
    <t>XDiff</t>
  </si>
  <si>
    <t>5 Trials</t>
  </si>
  <si>
    <t>4 Trials</t>
  </si>
  <si>
    <t>3 Trials</t>
  </si>
  <si>
    <t>2 Trials</t>
  </si>
  <si>
    <t># Trials</t>
  </si>
  <si>
    <t>Verified using AIAG Measurement Systems Analysis 3rd Edition</t>
  </si>
  <si>
    <t>D4</t>
  </si>
  <si>
    <t>UCL represents the limit of the individual R's</t>
  </si>
  <si>
    <t>D3</t>
  </si>
  <si>
    <t xml:space="preserve">Circle those beyond the limit. </t>
  </si>
  <si>
    <t>Repeatability(EV)</t>
  </si>
  <si>
    <t>A2</t>
  </si>
  <si>
    <t>Identify and correct causes</t>
  </si>
  <si>
    <t>Reproducibility(AV)</t>
  </si>
  <si>
    <t>K1</t>
  </si>
  <si>
    <t>LCL = 0 D3=0 for up to 7 trials</t>
  </si>
  <si>
    <t>Gage Capability(R&amp;R)</t>
  </si>
  <si>
    <t>K2</t>
  </si>
  <si>
    <t>Spec Tolerance</t>
  </si>
  <si>
    <t>2 Ops</t>
  </si>
  <si>
    <t>3 Operators</t>
  </si>
  <si>
    <t>% Using</t>
  </si>
  <si>
    <t>AIAG - Automotive Industry Action Group Formulas</t>
  </si>
  <si>
    <t>TV</t>
  </si>
  <si>
    <t>Tolerance</t>
  </si>
  <si>
    <t>EV (Equipment Variation)</t>
  </si>
  <si>
    <t>Equipment Variation (EV)</t>
  </si>
  <si>
    <t>%EV</t>
  </si>
  <si>
    <t># Parts</t>
  </si>
  <si>
    <t>#Trials</t>
  </si>
  <si>
    <t>#Ops</t>
  </si>
  <si>
    <t>% of Total Variation (TV)</t>
  </si>
  <si>
    <t>AV: (Appraiser Variation)</t>
  </si>
  <si>
    <t>Appraiser Variation(AV)</t>
  </si>
  <si>
    <t>%AV</t>
  </si>
  <si>
    <t>R&amp;R (Gage Capability)</t>
  </si>
  <si>
    <t>Repeatability and Reproducibility (R&amp;R)</t>
  </si>
  <si>
    <t>%R&amp;R</t>
  </si>
  <si>
    <t>PV (Part Variation)</t>
  </si>
  <si>
    <t>Part Variation (PV)</t>
  </si>
  <si>
    <t>%PV</t>
  </si>
  <si>
    <t>TV (Total Variation)</t>
  </si>
  <si>
    <t>Total Variation (TV)</t>
  </si>
  <si>
    <t>Calculate GageR&amp;R using Anova</t>
  </si>
  <si>
    <t>With Interaction</t>
  </si>
  <si>
    <t>Without Interaction</t>
  </si>
  <si>
    <t>Anova Source</t>
  </si>
  <si>
    <t>df</t>
  </si>
  <si>
    <t>SS</t>
  </si>
  <si>
    <t>MS</t>
  </si>
  <si>
    <t>Parts</t>
  </si>
  <si>
    <t>Appraiser x Part</t>
  </si>
  <si>
    <t>Gage w AP Interaction</t>
  </si>
  <si>
    <t>Gage w/o AP Interaction</t>
  </si>
  <si>
    <t>Without  Interaction</t>
  </si>
  <si>
    <t>Estimate of Variance</t>
  </si>
  <si>
    <t>Std. Dev</t>
  </si>
  <si>
    <t>Total Variation</t>
  </si>
  <si>
    <t>% Contribution</t>
  </si>
  <si>
    <t>Repeatability</t>
  </si>
  <si>
    <t>EV</t>
  </si>
  <si>
    <t>AV</t>
  </si>
  <si>
    <t>AppraiserxPart</t>
  </si>
  <si>
    <t>INT</t>
  </si>
  <si>
    <t>R&amp;R</t>
  </si>
  <si>
    <t>PV</t>
  </si>
  <si>
    <t>status</t>
  </si>
  <si>
    <t>signature</t>
  </si>
  <si>
    <t>engineering dept.</t>
  </si>
  <si>
    <t>QC dept.</t>
  </si>
  <si>
    <t>manufacturing dept.</t>
  </si>
  <si>
    <t>approval</t>
  </si>
  <si>
    <t>file NO.</t>
  </si>
  <si>
    <r>
      <t xml:space="preserve">Version </t>
    </r>
    <r>
      <rPr>
        <sz val="12"/>
        <rFont val="宋体"/>
        <charset val="134"/>
      </rPr>
      <t/>
    </r>
  </si>
  <si>
    <t xml:space="preserve"> Control Plan</t>
  </si>
  <si>
    <t>□sample □trial production □mass production</t>
  </si>
  <si>
    <t>date</t>
  </si>
  <si>
    <t xml:space="preserve">Page </t>
  </si>
  <si>
    <t>Process flow chart</t>
  </si>
  <si>
    <t>NO.</t>
  </si>
  <si>
    <t>working procedures inspection control</t>
  </si>
  <si>
    <t>instruction</t>
  </si>
  <si>
    <t xml:space="preserve">defect handling
</t>
  </si>
  <si>
    <t xml:space="preserve">defection level </t>
  </si>
  <si>
    <t>inspection item</t>
  </si>
  <si>
    <t>item requirement</t>
  </si>
  <si>
    <t>responsible person</t>
  </si>
  <si>
    <t>inspection tool</t>
  </si>
  <si>
    <t>inspection Freq.</t>
  </si>
  <si>
    <t>control method</t>
  </si>
  <si>
    <t>inspector</t>
  </si>
  <si>
    <t>record</t>
  </si>
  <si>
    <t>item of instruction</t>
  </si>
  <si>
    <t>dept.</t>
  </si>
  <si>
    <t xml:space="preserve">handling
</t>
  </si>
  <si>
    <t>(Inventory)</t>
  </si>
  <si>
    <r>
      <t xml:space="preserve">F.A.I.R. </t>
    </r>
    <r>
      <rPr>
        <b/>
        <sz val="20"/>
        <color theme="1"/>
        <rFont val="Arial"/>
        <family val="2"/>
      </rPr>
      <t>Submission Warrant</t>
    </r>
  </si>
  <si>
    <t>ECM INDUSTRIES BUYER</t>
  </si>
  <si>
    <t>VERIFIED BY (ECM Inspector Name)</t>
  </si>
  <si>
    <t>VERIFICATION BY ECM</t>
  </si>
  <si>
    <t>ECM PART NUMBER</t>
  </si>
  <si>
    <t>ECM DESIGN ENGINEERING REVIEW OF DATA</t>
  </si>
  <si>
    <t>ECM QUALITY ENGINEERING REVIEW OF DATA</t>
  </si>
  <si>
    <t>INFORMATION BELOW TO BE COMPLETED BY ECM INDUSTRIES  (FILL IN ONLY PAGE 1)</t>
  </si>
  <si>
    <t>ECM INDUSTRIES  BUYER</t>
  </si>
  <si>
    <t>INFORMATION BELOW TO BE COMPLETED BY ECM INDUSTRIES (FILL IN ONLY PAGE 1)</t>
  </si>
  <si>
    <t>ECM  QUALITY REVIEW OF DATA</t>
  </si>
  <si>
    <t>ECM ENGINEERING REVIEW OF DATA</t>
  </si>
  <si>
    <t>ECM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</si>
</sst>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mmm\-yy"/>
    <numFmt numFmtId="165" formatCode="0.000"/>
    <numFmt numFmtId="166" formatCode="0.0000"/>
    <numFmt numFmtId="167" formatCode="0.0%"/>
    <numFmt numFmtId="168" formatCode="0.00000"/>
  </numFmts>
  <fonts count="98">
    <font>
      <sz val="10"/>
      <name val="Arial"/>
    </font>
    <font>
      <sz val="11"/>
      <color theme="1"/>
      <name val="Calibri"/>
      <family val="2"/>
      <scheme val="minor"/>
    </font>
    <font>
      <u/>
      <sz val="12"/>
      <color indexed="12"/>
      <name val="Arial"/>
      <family val="2"/>
    </font>
    <font>
      <sz val="12"/>
      <name val="Arial"/>
      <family val="2"/>
    </font>
    <font>
      <sz val="12"/>
      <name val="Arial"/>
      <family val="2"/>
    </font>
    <font>
      <b/>
      <sz val="12"/>
      <name val="Arial"/>
      <family val="2"/>
    </font>
    <font>
      <b/>
      <sz val="14"/>
      <name val="Arial"/>
      <family val="2"/>
    </font>
    <font>
      <b/>
      <sz val="16"/>
      <name val="Arial"/>
      <family val="2"/>
    </font>
    <font>
      <sz val="11"/>
      <name val="Arial"/>
      <family val="2"/>
    </font>
    <font>
      <b/>
      <sz val="18"/>
      <name val="Arial"/>
      <family val="2"/>
    </font>
    <font>
      <b/>
      <sz val="8"/>
      <name val="Arial"/>
      <family val="2"/>
    </font>
    <font>
      <sz val="10"/>
      <name val="Arial"/>
      <family val="2"/>
    </font>
    <font>
      <sz val="14"/>
      <name val="Arial"/>
      <family val="2"/>
    </font>
    <font>
      <b/>
      <sz val="10"/>
      <name val="Arial"/>
      <family val="2"/>
    </font>
    <font>
      <sz val="20"/>
      <color indexed="10"/>
      <name val="Arial"/>
      <family val="2"/>
    </font>
    <font>
      <b/>
      <sz val="24"/>
      <name val="Arial"/>
      <family val="2"/>
    </font>
    <font>
      <b/>
      <sz val="11"/>
      <name val="Arial"/>
      <family val="2"/>
    </font>
    <font>
      <sz val="11"/>
      <color indexed="10"/>
      <name val="Arial"/>
      <family val="2"/>
    </font>
    <font>
      <b/>
      <u/>
      <sz val="12"/>
      <name val="Arial"/>
      <family val="2"/>
    </font>
    <font>
      <b/>
      <sz val="12"/>
      <color indexed="12"/>
      <name val="Arial"/>
      <family val="2"/>
    </font>
    <font>
      <sz val="12"/>
      <color indexed="12"/>
      <name val="Arial"/>
      <family val="2"/>
    </font>
    <font>
      <b/>
      <sz val="16"/>
      <color indexed="12"/>
      <name val="Arial"/>
      <family val="2"/>
    </font>
    <font>
      <sz val="14"/>
      <color indexed="12"/>
      <name val="Arial"/>
      <family val="2"/>
    </font>
    <font>
      <b/>
      <sz val="14"/>
      <color indexed="12"/>
      <name val="Arial"/>
      <family val="2"/>
    </font>
    <font>
      <b/>
      <sz val="10"/>
      <color indexed="12"/>
      <name val="Arial"/>
      <family val="2"/>
    </font>
    <font>
      <b/>
      <u/>
      <sz val="10"/>
      <name val="Arial"/>
      <family val="2"/>
    </font>
    <font>
      <b/>
      <sz val="9"/>
      <name val="Arial"/>
      <family val="2"/>
    </font>
    <font>
      <sz val="11"/>
      <color indexed="12"/>
      <name val="Arial"/>
      <family val="2"/>
    </font>
    <font>
      <b/>
      <sz val="10"/>
      <color indexed="10"/>
      <name val="Arial"/>
      <family val="2"/>
    </font>
    <font>
      <b/>
      <sz val="14"/>
      <color indexed="10"/>
      <name val="Arial"/>
      <family val="2"/>
    </font>
    <font>
      <b/>
      <sz val="12"/>
      <color indexed="10"/>
      <name val="Arial"/>
      <family val="2"/>
    </font>
    <font>
      <sz val="10"/>
      <color indexed="10"/>
      <name val="Arial"/>
      <family val="2"/>
    </font>
    <font>
      <sz val="12"/>
      <name val="宋体"/>
      <charset val="134"/>
    </font>
    <font>
      <b/>
      <sz val="16"/>
      <name val="Times New Roman"/>
      <family val="1"/>
    </font>
    <font>
      <b/>
      <sz val="16"/>
      <name val="宋体"/>
      <charset val="134"/>
    </font>
    <font>
      <b/>
      <sz val="11"/>
      <color indexed="12"/>
      <name val="Arial"/>
      <family val="2"/>
    </font>
    <font>
      <sz val="11"/>
      <name val="宋体"/>
      <charset val="134"/>
    </font>
    <font>
      <sz val="11"/>
      <color indexed="8"/>
      <name val="宋体"/>
      <charset val="134"/>
    </font>
    <font>
      <u/>
      <sz val="10"/>
      <color indexed="12"/>
      <name val="Arial"/>
      <family val="2"/>
    </font>
    <font>
      <sz val="10"/>
      <name val="Geneva"/>
      <family val="2"/>
    </font>
    <font>
      <sz val="10"/>
      <name val="MS Sans Serif"/>
      <family val="2"/>
    </font>
    <font>
      <u/>
      <sz val="10"/>
      <color indexed="12"/>
      <name val="MS Sans Serif"/>
      <family val="2"/>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sz val="10"/>
      <name val="Verdana"/>
      <family val="2"/>
    </font>
    <font>
      <sz val="10"/>
      <color indexed="8"/>
      <name val="Arial"/>
      <family val="2"/>
    </font>
    <font>
      <u/>
      <sz val="7.5"/>
      <color indexed="12"/>
      <name val="Verdana"/>
      <family val="2"/>
    </font>
    <font>
      <sz val="11"/>
      <color rgb="FF9C0006"/>
      <name val="ＭＳ Ｐゴシック"/>
      <family val="3"/>
      <charset val="128"/>
    </font>
    <font>
      <sz val="11"/>
      <color theme="1"/>
      <name val="ＭＳ Ｐゴシック"/>
      <family val="3"/>
      <charset val="128"/>
    </font>
    <font>
      <sz val="11"/>
      <color theme="1"/>
      <name val="Arial"/>
      <family val="2"/>
    </font>
    <font>
      <b/>
      <u/>
      <sz val="18"/>
      <color rgb="FFFF0000"/>
      <name val="Arial"/>
      <family val="2"/>
    </font>
    <font>
      <b/>
      <u/>
      <sz val="11"/>
      <color rgb="FFFF0000"/>
      <name val="Arial"/>
      <family val="2"/>
    </font>
    <font>
      <b/>
      <sz val="10"/>
      <color rgb="FF000000"/>
      <name val="Arial"/>
      <family val="2"/>
    </font>
    <font>
      <b/>
      <sz val="11"/>
      <color rgb="FF000000"/>
      <name val="Arial"/>
      <family val="2"/>
    </font>
    <font>
      <b/>
      <sz val="11"/>
      <color theme="1"/>
      <name val="Arial"/>
      <family val="2"/>
    </font>
    <font>
      <u/>
      <sz val="11"/>
      <color theme="10"/>
      <name val="Arial"/>
      <family val="2"/>
    </font>
    <font>
      <sz val="8"/>
      <name val="Arial"/>
      <family val="2"/>
    </font>
    <font>
      <b/>
      <sz val="10"/>
      <color rgb="FFFF0000"/>
      <name val="Arial"/>
      <family val="2"/>
    </font>
    <font>
      <sz val="10"/>
      <color rgb="FFFF0000"/>
      <name val="Arial"/>
      <family val="2"/>
    </font>
    <font>
      <b/>
      <sz val="9"/>
      <color rgb="FFFF0000"/>
      <name val="Arial"/>
      <family val="2"/>
    </font>
    <font>
      <b/>
      <sz val="12"/>
      <color rgb="FFFF0000"/>
      <name val="Arial"/>
      <family val="2"/>
    </font>
    <font>
      <b/>
      <sz val="10"/>
      <color theme="0"/>
      <name val="Arial"/>
      <family val="2"/>
    </font>
    <font>
      <sz val="9"/>
      <name val="Arial"/>
      <family val="2"/>
    </font>
    <font>
      <sz val="10"/>
      <name val="宋体"/>
      <charset val="134"/>
    </font>
    <font>
      <sz val="12"/>
      <name val="Times New Roman"/>
      <family val="1"/>
    </font>
    <font>
      <b/>
      <sz val="18"/>
      <name val="宋体"/>
      <charset val="134"/>
    </font>
    <font>
      <sz val="18"/>
      <name val="宋体"/>
      <charset val="134"/>
    </font>
    <font>
      <b/>
      <sz val="20"/>
      <name val="宋体"/>
      <charset val="134"/>
    </font>
    <font>
      <sz val="12"/>
      <color theme="1"/>
      <name val="Calibri"/>
      <family val="2"/>
      <scheme val="minor"/>
    </font>
    <font>
      <sz val="12"/>
      <color indexed="8"/>
      <name val="宋体"/>
      <charset val="134"/>
    </font>
    <font>
      <b/>
      <i/>
      <sz val="12"/>
      <color rgb="FF0070C0"/>
      <name val="宋体"/>
      <charset val="134"/>
    </font>
    <font>
      <u/>
      <sz val="9"/>
      <name val="Arial Narrow"/>
      <family val="2"/>
    </font>
    <font>
      <sz val="9"/>
      <name val="Arial Narrow"/>
      <family val="2"/>
    </font>
    <font>
      <sz val="10"/>
      <name val="Times New Roman"/>
      <family val="1"/>
    </font>
    <font>
      <sz val="10"/>
      <name val="Arial Narrow"/>
      <family val="2"/>
    </font>
    <font>
      <b/>
      <sz val="9"/>
      <name val="Arial Narrow"/>
      <family val="2"/>
    </font>
    <font>
      <sz val="6"/>
      <name val="Arial"/>
      <family val="2"/>
    </font>
    <font>
      <b/>
      <i/>
      <sz val="10"/>
      <name val="Arial"/>
      <family val="2"/>
    </font>
    <font>
      <sz val="8"/>
      <name val="Arial Narrow"/>
      <family val="2"/>
    </font>
    <font>
      <b/>
      <sz val="9"/>
      <color indexed="81"/>
      <name val="Tahoma"/>
      <family val="2"/>
    </font>
    <font>
      <sz val="9"/>
      <color indexed="81"/>
      <name val="Tahoma"/>
      <family val="2"/>
    </font>
    <font>
      <b/>
      <sz val="13"/>
      <name val="Arial"/>
      <family val="2"/>
    </font>
    <font>
      <i/>
      <sz val="10"/>
      <name val="Arial"/>
      <family val="2"/>
    </font>
    <font>
      <b/>
      <sz val="10"/>
      <name val="Symbol"/>
      <family val="1"/>
      <charset val="2"/>
    </font>
    <font>
      <b/>
      <sz val="8.5"/>
      <name val="Arial"/>
      <family val="2"/>
    </font>
    <font>
      <b/>
      <sz val="10"/>
      <color indexed="8"/>
      <name val="Arial"/>
      <family val="2"/>
    </font>
    <font>
      <sz val="8.5"/>
      <name val="Arial"/>
      <family val="2"/>
    </font>
    <font>
      <sz val="10"/>
      <color indexed="12"/>
      <name val="Arial"/>
      <family val="2"/>
    </font>
    <font>
      <b/>
      <sz val="8"/>
      <color theme="0"/>
      <name val="Arial"/>
      <family val="2"/>
    </font>
    <font>
      <b/>
      <sz val="8"/>
      <color indexed="9"/>
      <name val="Arial"/>
      <family val="2"/>
    </font>
    <font>
      <b/>
      <sz val="10"/>
      <color indexed="9"/>
      <name val="Arial"/>
      <family val="2"/>
    </font>
    <font>
      <b/>
      <sz val="10"/>
      <name val="MS Sans Serif"/>
      <family val="2"/>
    </font>
    <font>
      <sz val="11"/>
      <color indexed="8"/>
      <name val="Arial"/>
      <family val="2"/>
    </font>
    <font>
      <sz val="8"/>
      <color indexed="8"/>
      <name val="Arial"/>
      <family val="2"/>
    </font>
    <font>
      <b/>
      <sz val="22"/>
      <color theme="1"/>
      <name val="Arial"/>
      <family val="2"/>
    </font>
    <font>
      <b/>
      <sz val="20"/>
      <color theme="1"/>
      <name val="Arial"/>
      <family val="2"/>
    </font>
  </fonts>
  <fills count="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FFC7CE"/>
      </patternFill>
    </fill>
    <fill>
      <patternFill patternType="solid">
        <fgColor theme="0" tint="-0.499984740745262"/>
        <bgColor indexed="64"/>
      </patternFill>
    </fill>
    <fill>
      <patternFill patternType="solid">
        <fgColor theme="0" tint="-0.14999847407452621"/>
        <bgColor indexed="64"/>
      </patternFill>
    </fill>
    <fill>
      <patternFill patternType="solid">
        <fgColor indexed="43"/>
        <bgColor indexed="64"/>
      </patternFill>
    </fill>
    <fill>
      <patternFill patternType="solid">
        <fgColor indexed="21"/>
        <bgColor indexed="64"/>
      </patternFill>
    </fill>
  </fills>
  <borders count="1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thin">
        <color indexed="64"/>
      </bottom>
      <diagonal/>
    </border>
    <border>
      <left/>
      <right style="medium">
        <color indexed="8"/>
      </right>
      <top/>
      <bottom style="thin">
        <color indexed="64"/>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64"/>
      </left>
      <right/>
      <top/>
      <bottom/>
      <diagonal/>
    </border>
    <border>
      <left/>
      <right style="medium">
        <color indexed="8"/>
      </right>
      <top style="medium">
        <color indexed="8"/>
      </top>
      <bottom style="thin">
        <color indexed="64"/>
      </bottom>
      <diagonal/>
    </border>
    <border>
      <left/>
      <right/>
      <top style="medium">
        <color indexed="8"/>
      </top>
      <bottom style="thin">
        <color indexed="64"/>
      </bottom>
      <diagonal/>
    </border>
    <border>
      <left/>
      <right style="medium">
        <color indexed="8"/>
      </right>
      <top style="thin">
        <color indexed="64"/>
      </top>
      <bottom style="thin">
        <color indexed="64"/>
      </bottom>
      <diagonal/>
    </border>
    <border>
      <left style="medium">
        <color indexed="8"/>
      </left>
      <right style="medium">
        <color indexed="8"/>
      </right>
      <top style="medium">
        <color indexed="8"/>
      </top>
      <bottom style="thin">
        <color indexed="64"/>
      </bottom>
      <diagonal/>
    </border>
    <border>
      <left style="medium">
        <color indexed="8"/>
      </left>
      <right style="hair">
        <color indexed="8"/>
      </right>
      <top style="medium">
        <color indexed="8"/>
      </top>
      <bottom/>
      <diagonal/>
    </border>
    <border>
      <left style="hair">
        <color indexed="8"/>
      </left>
      <right style="hair">
        <color indexed="8"/>
      </right>
      <top style="medium">
        <color indexed="8"/>
      </top>
      <bottom/>
      <diagonal/>
    </border>
    <border>
      <left style="medium">
        <color indexed="8"/>
      </left>
      <right style="hair">
        <color indexed="8"/>
      </right>
      <top style="medium">
        <color indexed="8"/>
      </top>
      <bottom style="hair">
        <color indexed="8"/>
      </bottom>
      <diagonal/>
    </border>
    <border>
      <left style="hair">
        <color indexed="8"/>
      </left>
      <right style="hair">
        <color indexed="8"/>
      </right>
      <top style="medium">
        <color indexed="8"/>
      </top>
      <bottom style="hair">
        <color indexed="8"/>
      </bottom>
      <diagonal/>
    </border>
    <border>
      <left style="hair">
        <color indexed="8"/>
      </left>
      <right style="medium">
        <color indexed="8"/>
      </right>
      <top style="medium">
        <color indexed="8"/>
      </top>
      <bottom style="hair">
        <color indexed="8"/>
      </bottom>
      <diagonal/>
    </border>
    <border>
      <left style="medium">
        <color indexed="8"/>
      </left>
      <right style="medium">
        <color indexed="8"/>
      </right>
      <top style="medium">
        <color indexed="8"/>
      </top>
      <bottom/>
      <diagonal/>
    </border>
    <border>
      <left style="medium">
        <color indexed="8"/>
      </left>
      <right style="medium">
        <color indexed="8"/>
      </right>
      <top style="medium">
        <color indexed="8"/>
      </top>
      <bottom style="hair">
        <color indexed="8"/>
      </bottom>
      <diagonal/>
    </border>
    <border>
      <left style="medium">
        <color indexed="8"/>
      </left>
      <right style="medium">
        <color indexed="8"/>
      </right>
      <top/>
      <bottom/>
      <diagonal/>
    </border>
    <border>
      <left style="medium">
        <color indexed="8"/>
      </left>
      <right style="medium">
        <color indexed="8"/>
      </right>
      <top style="hair">
        <color indexed="8"/>
      </top>
      <bottom style="hair">
        <color indexed="8"/>
      </bottom>
      <diagonal/>
    </border>
    <border>
      <left style="medium">
        <color indexed="8"/>
      </left>
      <right style="medium">
        <color indexed="8"/>
      </right>
      <top/>
      <bottom style="medium">
        <color indexed="8"/>
      </bottom>
      <diagonal/>
    </border>
    <border>
      <left/>
      <right style="hair">
        <color indexed="8"/>
      </right>
      <top/>
      <bottom/>
      <diagonal/>
    </border>
    <border>
      <left style="hair">
        <color indexed="8"/>
      </left>
      <right/>
      <top/>
      <bottom/>
      <diagonal/>
    </border>
    <border>
      <left/>
      <right style="double">
        <color indexed="8"/>
      </right>
      <top/>
      <bottom/>
      <diagonal/>
    </border>
    <border>
      <left/>
      <right style="thin">
        <color indexed="64"/>
      </right>
      <top style="thin">
        <color indexed="64"/>
      </top>
      <bottom style="thin">
        <color indexed="8"/>
      </bottom>
      <diagonal/>
    </border>
    <border>
      <left/>
      <right style="medium">
        <color indexed="8"/>
      </right>
      <top style="thin">
        <color indexed="64"/>
      </top>
      <bottom style="thin">
        <color indexed="8"/>
      </bottom>
      <diagonal/>
    </border>
    <border>
      <left style="thin">
        <color indexed="64"/>
      </left>
      <right style="medium">
        <color indexed="8"/>
      </right>
      <top/>
      <bottom/>
      <diagonal/>
    </border>
    <border>
      <left/>
      <right style="medium">
        <color indexed="8"/>
      </right>
      <top style="medium">
        <color indexed="8"/>
      </top>
      <bottom style="medium">
        <color indexed="8"/>
      </bottom>
      <diagonal/>
    </border>
    <border>
      <left style="double">
        <color indexed="8"/>
      </left>
      <right/>
      <top/>
      <bottom style="medium">
        <color indexed="8"/>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style="medium">
        <color indexed="8"/>
      </right>
      <top style="medium">
        <color indexed="8"/>
      </top>
      <bottom style="hair">
        <color indexed="55"/>
      </bottom>
      <diagonal/>
    </border>
    <border>
      <left style="medium">
        <color indexed="8"/>
      </left>
      <right/>
      <top style="medium">
        <color indexed="8"/>
      </top>
      <bottom style="hair">
        <color indexed="55"/>
      </bottom>
      <diagonal/>
    </border>
    <border>
      <left/>
      <right/>
      <top style="medium">
        <color indexed="8"/>
      </top>
      <bottom style="hair">
        <color indexed="55"/>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style="medium">
        <color indexed="8"/>
      </right>
      <top style="thin">
        <color indexed="64"/>
      </top>
      <bottom/>
      <diagonal/>
    </border>
    <border>
      <left style="hair">
        <color indexed="8"/>
      </left>
      <right/>
      <top/>
      <bottom style="medium">
        <color indexed="8"/>
      </bottom>
      <diagonal/>
    </border>
    <border>
      <left/>
      <right style="hair">
        <color indexed="8"/>
      </right>
      <top/>
      <bottom style="medium">
        <color indexed="8"/>
      </bottom>
      <diagonal/>
    </border>
    <border>
      <left/>
      <right style="double">
        <color indexed="8"/>
      </right>
      <top/>
      <bottom style="medium">
        <color indexed="8"/>
      </bottom>
      <diagonal/>
    </border>
    <border>
      <left style="medium">
        <color indexed="8"/>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medium">
        <color indexed="8"/>
      </left>
      <right style="thin">
        <color indexed="8"/>
      </right>
      <top style="thin">
        <color indexed="64"/>
      </top>
      <bottom style="thin">
        <color indexed="8"/>
      </bottom>
      <diagonal/>
    </border>
    <border>
      <left style="thin">
        <color indexed="8"/>
      </left>
      <right style="thin">
        <color indexed="8"/>
      </right>
      <top style="thin">
        <color indexed="64"/>
      </top>
      <bottom style="thin">
        <color indexed="8"/>
      </bottom>
      <diagonal/>
    </border>
    <border>
      <left/>
      <right style="hair">
        <color indexed="8"/>
      </right>
      <top style="medium">
        <color indexed="8"/>
      </top>
      <bottom/>
      <diagonal/>
    </border>
    <border>
      <left style="hair">
        <color indexed="8"/>
      </left>
      <right/>
      <top style="medium">
        <color indexed="8"/>
      </top>
      <bottom/>
      <diagonal/>
    </border>
    <border>
      <left/>
      <right style="double">
        <color indexed="8"/>
      </right>
      <top style="medium">
        <color indexed="8"/>
      </top>
      <bottom/>
      <diagonal/>
    </border>
    <border>
      <left style="medium">
        <color indexed="8"/>
      </left>
      <right/>
      <top style="medium">
        <color indexed="8"/>
      </top>
      <bottom style="thin">
        <color indexed="64"/>
      </bottom>
      <diagonal/>
    </border>
    <border>
      <left style="medium">
        <color indexed="8"/>
      </left>
      <right style="dotted">
        <color indexed="8"/>
      </right>
      <top/>
      <bottom/>
      <diagonal/>
    </border>
    <border>
      <left style="medium">
        <color indexed="8"/>
      </left>
      <right style="dotted">
        <color indexed="8"/>
      </right>
      <top/>
      <bottom style="medium">
        <color indexed="8"/>
      </bottom>
      <diagonal/>
    </border>
    <border>
      <left/>
      <right style="dotted">
        <color indexed="8"/>
      </right>
      <top/>
      <bottom/>
      <diagonal/>
    </border>
    <border>
      <left/>
      <right style="dotted">
        <color indexed="8"/>
      </right>
      <top/>
      <bottom style="medium">
        <color indexed="8"/>
      </bottom>
      <diagonal/>
    </border>
    <border>
      <left style="dotted">
        <color indexed="8"/>
      </left>
      <right/>
      <top/>
      <bottom/>
      <diagonal/>
    </border>
    <border>
      <left style="dotted">
        <color indexed="8"/>
      </left>
      <right/>
      <top/>
      <bottom style="medium">
        <color indexed="8"/>
      </bottom>
      <diagonal/>
    </border>
    <border>
      <left style="double">
        <color indexed="8"/>
      </left>
      <right/>
      <top/>
      <bottom/>
      <diagonal/>
    </border>
    <border>
      <left/>
      <right style="dotted">
        <color indexed="55"/>
      </right>
      <top/>
      <bottom/>
      <diagonal/>
    </border>
    <border>
      <left/>
      <right style="dotted">
        <color indexed="55"/>
      </right>
      <top/>
      <bottom style="medium">
        <color indexed="8"/>
      </bottom>
      <diagonal/>
    </border>
    <border>
      <left style="double">
        <color indexed="8"/>
      </left>
      <right/>
      <top style="medium">
        <color indexed="8"/>
      </top>
      <bottom/>
      <diagonal/>
    </border>
    <border>
      <left/>
      <right style="dotted">
        <color indexed="55"/>
      </right>
      <top style="medium">
        <color indexed="8"/>
      </top>
      <bottom/>
      <diagonal/>
    </border>
    <border>
      <left style="double">
        <color indexed="8"/>
      </left>
      <right/>
      <top style="medium">
        <color indexed="8"/>
      </top>
      <bottom style="medium">
        <color indexed="8"/>
      </bottom>
      <diagonal/>
    </border>
    <border>
      <left/>
      <right style="dotted">
        <color indexed="55"/>
      </right>
      <top style="medium">
        <color indexed="8"/>
      </top>
      <bottom style="medium">
        <color indexed="8"/>
      </bottom>
      <diagonal/>
    </border>
    <border>
      <left style="dotted">
        <color indexed="55"/>
      </left>
      <right style="medium">
        <color indexed="8"/>
      </right>
      <top style="medium">
        <color indexed="8"/>
      </top>
      <bottom/>
      <diagonal/>
    </border>
    <border>
      <left style="dotted">
        <color indexed="55"/>
      </left>
      <right style="medium">
        <color indexed="8"/>
      </right>
      <top/>
      <bottom style="medium">
        <color indexed="8"/>
      </bottom>
      <diagonal/>
    </border>
    <border>
      <left style="medium">
        <color indexed="8"/>
      </left>
      <right/>
      <top style="hair">
        <color indexed="8"/>
      </top>
      <bottom style="medium">
        <color indexed="8"/>
      </bottom>
      <diagonal/>
    </border>
    <border>
      <left/>
      <right/>
      <top style="hair">
        <color indexed="8"/>
      </top>
      <bottom style="medium">
        <color indexed="8"/>
      </bottom>
      <diagonal/>
    </border>
    <border>
      <left/>
      <right style="hair">
        <color indexed="8"/>
      </right>
      <top style="hair">
        <color indexed="8"/>
      </top>
      <bottom style="medium">
        <color indexed="8"/>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style="thin">
        <color indexed="64"/>
      </left>
      <right/>
      <top style="double">
        <color indexed="64"/>
      </top>
      <bottom/>
      <diagonal/>
    </border>
    <border>
      <left/>
      <right style="thin">
        <color indexed="64"/>
      </right>
      <top style="double">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left/>
      <right style="medium">
        <color indexed="64"/>
      </right>
      <top style="thin">
        <color indexed="64"/>
      </top>
      <bottom style="medium">
        <color indexed="64"/>
      </bottom>
      <diagonal/>
    </border>
    <border>
      <left style="thin">
        <color indexed="64"/>
      </left>
      <right/>
      <top style="mediumDashDotDot">
        <color indexed="64"/>
      </top>
      <bottom/>
      <diagonal/>
    </border>
    <border>
      <left/>
      <right/>
      <top style="mediumDashDotDot">
        <color indexed="64"/>
      </top>
      <bottom/>
      <diagonal/>
    </border>
    <border>
      <left/>
      <right style="thin">
        <color indexed="64"/>
      </right>
      <top style="mediumDashDotDot">
        <color indexed="64"/>
      </top>
      <bottom/>
      <diagonal/>
    </border>
    <border>
      <left/>
      <right/>
      <top style="mediumDashDotDot">
        <color indexed="64"/>
      </top>
      <bottom style="thin">
        <color indexed="64"/>
      </bottom>
      <diagonal/>
    </border>
    <border>
      <left/>
      <right style="thin">
        <color indexed="64"/>
      </right>
      <top style="mediumDashDotDot">
        <color indexed="64"/>
      </top>
      <bottom style="thin">
        <color indexed="64"/>
      </bottom>
      <diagonal/>
    </border>
    <border>
      <left style="medium">
        <color indexed="8"/>
      </left>
      <right style="hair">
        <color indexed="64"/>
      </right>
      <top style="hair">
        <color indexed="8"/>
      </top>
      <bottom/>
      <diagonal/>
    </border>
    <border>
      <left style="hair">
        <color indexed="64"/>
      </left>
      <right style="hair">
        <color indexed="64"/>
      </right>
      <top style="hair">
        <color indexed="8"/>
      </top>
      <bottom/>
      <diagonal/>
    </border>
    <border>
      <left style="hair">
        <color indexed="64"/>
      </left>
      <right style="medium">
        <color indexed="8"/>
      </right>
      <top style="hair">
        <color indexed="8"/>
      </top>
      <bottom/>
      <diagonal/>
    </border>
    <border>
      <left style="hair">
        <color indexed="64"/>
      </left>
      <right/>
      <top style="hair">
        <color indexed="8"/>
      </top>
      <bottom/>
      <diagonal/>
    </border>
    <border>
      <left style="medium">
        <color indexed="8"/>
      </left>
      <right/>
      <top style="hair">
        <color indexed="8"/>
      </top>
      <bottom/>
      <diagonal/>
    </border>
    <border>
      <left/>
      <right/>
      <top style="hair">
        <color indexed="8"/>
      </top>
      <bottom/>
      <diagonal/>
    </border>
    <border>
      <left/>
      <right style="medium">
        <color indexed="8"/>
      </right>
      <top style="hair">
        <color indexed="8"/>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7">
    <xf numFmtId="0" fontId="0" fillId="0" borderId="0"/>
    <xf numFmtId="0" fontId="2" fillId="0" borderId="0" applyNumberFormat="0" applyFill="0" applyBorder="0" applyAlignment="0" applyProtection="0">
      <alignment vertical="top"/>
      <protection locked="0"/>
    </xf>
    <xf numFmtId="0" fontId="11" fillId="0" borderId="0"/>
    <xf numFmtId="0" fontId="11" fillId="0" borderId="0"/>
    <xf numFmtId="0" fontId="3" fillId="0" borderId="0"/>
    <xf numFmtId="0" fontId="11" fillId="0" borderId="0"/>
    <xf numFmtId="0" fontId="38" fillId="0" borderId="0" applyNumberFormat="0" applyFill="0" applyBorder="0" applyAlignment="0" applyProtection="0">
      <alignment vertical="top"/>
      <protection locked="0"/>
    </xf>
    <xf numFmtId="0" fontId="37" fillId="0" borderId="0">
      <alignment vertical="center"/>
    </xf>
    <xf numFmtId="0" fontId="32" fillId="0" borderId="0"/>
    <xf numFmtId="0" fontId="11" fillId="0" borderId="0"/>
    <xf numFmtId="0" fontId="11" fillId="0" borderId="0">
      <alignment shrinkToFit="1"/>
    </xf>
    <xf numFmtId="0" fontId="39" fillId="0" borderId="0"/>
    <xf numFmtId="0" fontId="11" fillId="0" borderId="0"/>
    <xf numFmtId="0" fontId="40" fillId="0" borderId="0"/>
    <xf numFmtId="0" fontId="41" fillId="0" borderId="0" applyNumberFormat="0" applyFill="0" applyBorder="0" applyAlignment="0" applyProtection="0">
      <alignment vertical="top"/>
      <protection locked="0"/>
    </xf>
    <xf numFmtId="9" fontId="40" fillId="0" borderId="0" applyFont="0" applyFill="0" applyBorder="0" applyAlignment="0" applyProtection="0"/>
    <xf numFmtId="0" fontId="1" fillId="0" borderId="0"/>
    <xf numFmtId="0" fontId="45" fillId="0" borderId="0" applyNumberFormat="0" applyFill="0" applyBorder="0" applyAlignment="0" applyProtection="0"/>
    <xf numFmtId="0" fontId="46" fillId="0" borderId="0"/>
    <xf numFmtId="0" fontId="49" fillId="4" borderId="0" applyNumberFormat="0" applyBorder="0" applyAlignment="0" applyProtection="0"/>
    <xf numFmtId="0" fontId="48" fillId="0" borderId="0" applyNumberFormat="0" applyFill="0" applyBorder="0" applyAlignment="0" applyProtection="0">
      <alignment vertical="top"/>
      <protection locked="0"/>
    </xf>
    <xf numFmtId="0" fontId="47" fillId="0" borderId="0"/>
    <xf numFmtId="0" fontId="50" fillId="0" borderId="0"/>
    <xf numFmtId="0" fontId="46" fillId="0" borderId="0"/>
    <xf numFmtId="0" fontId="50" fillId="0" borderId="0"/>
    <xf numFmtId="0" fontId="1" fillId="0" borderId="0"/>
    <xf numFmtId="0" fontId="46" fillId="0" borderId="0"/>
  </cellStyleXfs>
  <cellXfs count="1085">
    <xf numFmtId="0" fontId="0" fillId="0" borderId="0" xfId="0"/>
    <xf numFmtId="0" fontId="11" fillId="0" borderId="0" xfId="0" applyFont="1" applyBorder="1"/>
    <xf numFmtId="0" fontId="0" fillId="0" borderId="1" xfId="0" applyBorder="1"/>
    <xf numFmtId="0" fontId="11" fillId="0" borderId="0" xfId="0" applyFont="1"/>
    <xf numFmtId="0" fontId="13" fillId="0" borderId="0" xfId="0" applyFont="1" applyBorder="1"/>
    <xf numFmtId="0" fontId="13" fillId="0" borderId="0" xfId="0" applyFont="1"/>
    <xf numFmtId="0" fontId="11" fillId="0" borderId="0" xfId="0" applyFont="1" applyAlignment="1">
      <alignment horizontal="left"/>
    </xf>
    <xf numFmtId="0" fontId="13" fillId="0" borderId="0" xfId="0" applyFont="1" applyBorder="1" applyAlignment="1">
      <alignment horizontal="left"/>
    </xf>
    <xf numFmtId="0" fontId="13" fillId="0" borderId="0" xfId="0" applyFont="1" applyAlignment="1">
      <alignment horizontal="left"/>
    </xf>
    <xf numFmtId="0" fontId="14" fillId="0" borderId="0" xfId="0" applyFont="1"/>
    <xf numFmtId="0" fontId="13" fillId="0" borderId="0" xfId="0" applyFont="1" applyAlignment="1">
      <alignment horizontal="center"/>
    </xf>
    <xf numFmtId="2" fontId="0" fillId="0" borderId="1" xfId="0" applyNumberFormat="1" applyBorder="1" applyAlignment="1">
      <alignment horizontal="center"/>
    </xf>
    <xf numFmtId="0" fontId="0" fillId="0" borderId="1" xfId="0" applyBorder="1" applyAlignment="1">
      <alignment horizontal="center"/>
    </xf>
    <xf numFmtId="2" fontId="0" fillId="0" borderId="0" xfId="0" applyNumberFormat="1" applyAlignment="1">
      <alignment horizontal="center"/>
    </xf>
    <xf numFmtId="2" fontId="0" fillId="0" borderId="0" xfId="0" applyNumberFormat="1" applyBorder="1"/>
    <xf numFmtId="2" fontId="0" fillId="0" borderId="0" xfId="0" applyNumberFormat="1"/>
    <xf numFmtId="0" fontId="9" fillId="0" borderId="0" xfId="0" applyFont="1" applyBorder="1" applyAlignment="1">
      <alignment horizontal="left"/>
    </xf>
    <xf numFmtId="0" fontId="6" fillId="0" borderId="0" xfId="0" applyFont="1" applyAlignment="1">
      <alignment horizontal="left"/>
    </xf>
    <xf numFmtId="0" fontId="13" fillId="0" borderId="0" xfId="0" applyFont="1" applyAlignment="1">
      <alignment horizontal="right"/>
    </xf>
    <xf numFmtId="0" fontId="19" fillId="0" borderId="6" xfId="0" applyFont="1" applyBorder="1" applyAlignment="1" applyProtection="1">
      <alignment horizontal="center"/>
      <protection locked="0"/>
    </xf>
    <xf numFmtId="0" fontId="18" fillId="0" borderId="12" xfId="0" applyFont="1" applyBorder="1" applyAlignment="1">
      <alignment horizontal="left"/>
    </xf>
    <xf numFmtId="0" fontId="18" fillId="0" borderId="13" xfId="0" applyFont="1" applyBorder="1" applyAlignment="1">
      <alignment horizontal="left"/>
    </xf>
    <xf numFmtId="0" fontId="18" fillId="0" borderId="14" xfId="0" applyFont="1" applyBorder="1" applyAlignment="1">
      <alignment horizontal="left"/>
    </xf>
    <xf numFmtId="0" fontId="4" fillId="0" borderId="15" xfId="0" applyFont="1" applyBorder="1" applyAlignment="1">
      <alignment horizontal="left" vertical="top" wrapText="1"/>
    </xf>
    <xf numFmtId="0" fontId="4" fillId="0" borderId="0" xfId="0" applyFont="1" applyBorder="1" applyAlignment="1">
      <alignment horizontal="left" vertical="top" wrapText="1"/>
    </xf>
    <xf numFmtId="0" fontId="4" fillId="0" borderId="16" xfId="0" applyFont="1" applyBorder="1" applyAlignment="1">
      <alignment horizontal="left" vertical="top" wrapText="1"/>
    </xf>
    <xf numFmtId="0" fontId="19" fillId="0" borderId="17" xfId="0" applyFont="1" applyBorder="1" applyAlignment="1" applyProtection="1">
      <alignment horizontal="center" vertical="top" wrapText="1"/>
      <protection locked="0"/>
    </xf>
    <xf numFmtId="0" fontId="4" fillId="0" borderId="0" xfId="0" applyFont="1" applyBorder="1" applyAlignment="1">
      <alignment horizontal="center" vertical="top" wrapText="1"/>
    </xf>
    <xf numFmtId="0" fontId="19" fillId="0" borderId="18" xfId="0" applyFont="1" applyBorder="1" applyAlignment="1" applyProtection="1">
      <alignment horizontal="center" vertical="top" wrapText="1"/>
      <protection locked="0"/>
    </xf>
    <xf numFmtId="0" fontId="4" fillId="0" borderId="19" xfId="0" applyFont="1" applyBorder="1" applyAlignment="1">
      <alignment horizontal="left" vertical="top"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11" fillId="0" borderId="22" xfId="0" applyFont="1" applyBorder="1"/>
    <xf numFmtId="0" fontId="11" fillId="0" borderId="16" xfId="0" applyFont="1" applyBorder="1"/>
    <xf numFmtId="0" fontId="13" fillId="0" borderId="15" xfId="0" applyFont="1" applyBorder="1"/>
    <xf numFmtId="0" fontId="13" fillId="0" borderId="0" xfId="0" applyFont="1" applyBorder="1" applyAlignment="1">
      <alignment horizontal="right"/>
    </xf>
    <xf numFmtId="0" fontId="24" fillId="0" borderId="6" xfId="0" applyFont="1" applyBorder="1" applyAlignment="1" applyProtection="1">
      <alignment horizontal="center"/>
      <protection locked="0"/>
    </xf>
    <xf numFmtId="0" fontId="24" fillId="0" borderId="18" xfId="0" applyFont="1" applyBorder="1" applyAlignment="1" applyProtection="1">
      <alignment horizontal="center"/>
      <protection locked="0"/>
    </xf>
    <xf numFmtId="0" fontId="11" fillId="0" borderId="15" xfId="0" applyFont="1" applyBorder="1" applyAlignment="1">
      <alignment horizontal="left"/>
    </xf>
    <xf numFmtId="0" fontId="11" fillId="0" borderId="0" xfId="0" applyFont="1" applyBorder="1" applyAlignment="1">
      <alignment horizontal="left"/>
    </xf>
    <xf numFmtId="0" fontId="13" fillId="0" borderId="16" xfId="0" applyFont="1" applyBorder="1"/>
    <xf numFmtId="0" fontId="11" fillId="0" borderId="19" xfId="0" applyFont="1" applyBorder="1" applyAlignment="1">
      <alignment horizontal="left"/>
    </xf>
    <xf numFmtId="0" fontId="11" fillId="0" borderId="20" xfId="0" applyFont="1" applyBorder="1"/>
    <xf numFmtId="0" fontId="11" fillId="0" borderId="20" xfId="0" applyFont="1" applyBorder="1" applyAlignment="1">
      <alignment horizontal="left"/>
    </xf>
    <xf numFmtId="0" fontId="13" fillId="0" borderId="20" xfId="0" applyFont="1" applyBorder="1"/>
    <xf numFmtId="0" fontId="13" fillId="0" borderId="21" xfId="0" applyFont="1" applyBorder="1"/>
    <xf numFmtId="0" fontId="24" fillId="0" borderId="23" xfId="0" applyFont="1" applyBorder="1" applyAlignment="1" applyProtection="1">
      <alignment horizontal="center"/>
      <protection locked="0"/>
    </xf>
    <xf numFmtId="0" fontId="24" fillId="0" borderId="24" xfId="0" applyFont="1" applyBorder="1" applyAlignment="1" applyProtection="1">
      <alignment horizontal="center"/>
      <protection locked="0"/>
    </xf>
    <xf numFmtId="0" fontId="11" fillId="0" borderId="14" xfId="0" applyFont="1" applyBorder="1"/>
    <xf numFmtId="0" fontId="24" fillId="0" borderId="25" xfId="0" applyFont="1" applyBorder="1" applyAlignment="1" applyProtection="1">
      <alignment horizontal="center"/>
      <protection locked="0"/>
    </xf>
    <xf numFmtId="0" fontId="24" fillId="0" borderId="10" xfId="0" applyFont="1" applyBorder="1" applyAlignment="1" applyProtection="1">
      <alignment horizontal="center"/>
      <protection locked="0"/>
    </xf>
    <xf numFmtId="0" fontId="11" fillId="0" borderId="21" xfId="0" applyFont="1" applyBorder="1"/>
    <xf numFmtId="0" fontId="13" fillId="0" borderId="26" xfId="0" applyFont="1" applyBorder="1" applyAlignment="1">
      <alignment horizontal="center"/>
    </xf>
    <xf numFmtId="0" fontId="13" fillId="0" borderId="27" xfId="0" applyFont="1" applyBorder="1" applyAlignment="1">
      <alignment horizontal="center"/>
    </xf>
    <xf numFmtId="0" fontId="13" fillId="0" borderId="28" xfId="0" applyFont="1" applyBorder="1" applyAlignment="1">
      <alignment horizontal="center"/>
    </xf>
    <xf numFmtId="0" fontId="13" fillId="0" borderId="16" xfId="0" applyFont="1" applyBorder="1" applyAlignment="1">
      <alignment horizontal="center"/>
    </xf>
    <xf numFmtId="49" fontId="27" fillId="0" borderId="29" xfId="0" applyNumberFormat="1" applyFont="1" applyFill="1" applyBorder="1" applyAlignment="1" applyProtection="1">
      <alignment horizontal="center" vertical="center"/>
      <protection locked="0"/>
    </xf>
    <xf numFmtId="49" fontId="27" fillId="0" borderId="30" xfId="0" applyNumberFormat="1" applyFont="1" applyFill="1" applyBorder="1" applyAlignment="1" applyProtection="1">
      <alignment horizontal="center" vertical="center"/>
      <protection locked="0"/>
    </xf>
    <xf numFmtId="49" fontId="27" fillId="0" borderId="31" xfId="0" applyNumberFormat="1" applyFont="1" applyFill="1" applyBorder="1" applyAlignment="1" applyProtection="1">
      <alignment horizontal="center" vertical="center"/>
      <protection locked="0"/>
    </xf>
    <xf numFmtId="49" fontId="17" fillId="0" borderId="29" xfId="0" applyNumberFormat="1" applyFont="1" applyFill="1" applyBorder="1" applyAlignment="1" applyProtection="1">
      <alignment horizontal="center" vertical="center"/>
      <protection locked="0"/>
    </xf>
    <xf numFmtId="49" fontId="17" fillId="0" borderId="30" xfId="0" applyNumberFormat="1" applyFont="1" applyFill="1" applyBorder="1" applyAlignment="1" applyProtection="1">
      <alignment horizontal="center" vertical="center"/>
      <protection locked="0"/>
    </xf>
    <xf numFmtId="49" fontId="17" fillId="0" borderId="31" xfId="0" applyNumberFormat="1" applyFont="1" applyFill="1" applyBorder="1" applyAlignment="1" applyProtection="1">
      <alignment horizontal="center" vertical="center"/>
      <protection locked="0"/>
    </xf>
    <xf numFmtId="0" fontId="11" fillId="0" borderId="32" xfId="0" applyFont="1" applyFill="1" applyBorder="1" applyAlignment="1" applyProtection="1">
      <alignment horizontal="center"/>
      <protection locked="0"/>
    </xf>
    <xf numFmtId="0" fontId="11" fillId="0" borderId="33" xfId="0" applyFont="1" applyFill="1" applyBorder="1" applyAlignment="1" applyProtection="1">
      <alignment horizontal="center"/>
      <protection locked="0"/>
    </xf>
    <xf numFmtId="0" fontId="11" fillId="0" borderId="34" xfId="0" applyFont="1" applyFill="1" applyBorder="1" applyAlignment="1">
      <alignment horizontal="center"/>
    </xf>
    <xf numFmtId="0" fontId="11" fillId="0" borderId="35" xfId="0" applyFont="1" applyFill="1" applyBorder="1" applyAlignment="1" applyProtection="1">
      <alignment horizontal="center"/>
      <protection locked="0"/>
    </xf>
    <xf numFmtId="0" fontId="11" fillId="0" borderId="36" xfId="0" applyFont="1" applyFill="1" applyBorder="1" applyAlignment="1" applyProtection="1">
      <alignment horizontal="center"/>
      <protection locked="0"/>
    </xf>
    <xf numFmtId="49" fontId="8" fillId="0" borderId="36" xfId="0" applyNumberFormat="1" applyFont="1" applyFill="1" applyBorder="1" applyAlignment="1" applyProtection="1">
      <alignment horizontal="center" vertical="center"/>
      <protection locked="0"/>
    </xf>
    <xf numFmtId="49" fontId="17" fillId="0" borderId="29" xfId="0" applyNumberFormat="1" applyFont="1" applyFill="1" applyBorder="1" applyAlignment="1" applyProtection="1">
      <alignment horizontal="left" vertical="center"/>
      <protection locked="0"/>
    </xf>
    <xf numFmtId="0" fontId="13" fillId="0" borderId="15" xfId="0" applyFont="1" applyBorder="1" applyAlignment="1">
      <alignment horizontal="left" vertical="center"/>
    </xf>
    <xf numFmtId="0" fontId="13" fillId="0" borderId="0" xfId="0" applyFont="1" applyBorder="1" applyAlignment="1">
      <alignment horizontal="left" vertical="center"/>
    </xf>
    <xf numFmtId="0" fontId="13" fillId="0" borderId="37" xfId="0" applyFont="1" applyBorder="1" applyAlignment="1">
      <alignment horizontal="left" vertical="center"/>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13" fillId="0" borderId="40" xfId="0" applyFont="1" applyBorder="1" applyAlignment="1">
      <alignment horizontal="center"/>
    </xf>
    <xf numFmtId="0" fontId="13" fillId="0" borderId="41" xfId="0" applyFont="1" applyBorder="1" applyAlignment="1">
      <alignment horizontal="center"/>
    </xf>
    <xf numFmtId="0" fontId="28" fillId="0" borderId="7" xfId="0" applyFont="1" applyBorder="1" applyAlignment="1" applyProtection="1">
      <alignment horizontal="center"/>
      <protection locked="0"/>
    </xf>
    <xf numFmtId="0" fontId="28" fillId="0" borderId="42" xfId="0" applyFont="1" applyBorder="1" applyAlignment="1" applyProtection="1">
      <alignment horizontal="center"/>
      <protection locked="0"/>
    </xf>
    <xf numFmtId="0" fontId="28" fillId="0" borderId="43" xfId="0" applyFont="1" applyBorder="1" applyAlignment="1" applyProtection="1">
      <alignment horizontal="center"/>
      <protection locked="0"/>
    </xf>
    <xf numFmtId="0" fontId="11" fillId="0" borderId="16" xfId="0" applyFont="1" applyBorder="1" applyAlignment="1">
      <alignment horizontal="left"/>
    </xf>
    <xf numFmtId="0" fontId="28" fillId="0" borderId="6" xfId="0" applyFont="1" applyBorder="1" applyAlignment="1" applyProtection="1">
      <alignment horizontal="center"/>
      <protection locked="0"/>
    </xf>
    <xf numFmtId="0" fontId="13" fillId="0" borderId="44" xfId="0" applyFont="1" applyBorder="1" applyAlignment="1">
      <alignment horizontal="center"/>
    </xf>
    <xf numFmtId="0" fontId="13" fillId="0" borderId="20" xfId="0" applyFont="1" applyBorder="1" applyAlignment="1">
      <alignment horizontal="right"/>
    </xf>
    <xf numFmtId="0" fontId="13" fillId="0" borderId="20" xfId="0" applyFont="1" applyBorder="1" applyAlignment="1">
      <alignment horizontal="center"/>
    </xf>
    <xf numFmtId="0" fontId="13" fillId="0" borderId="21" xfId="0" applyFont="1" applyBorder="1" applyAlignment="1">
      <alignment horizontal="center"/>
    </xf>
    <xf numFmtId="49" fontId="27" fillId="0" borderId="29" xfId="0" applyNumberFormat="1" applyFont="1" applyBorder="1" applyAlignment="1" applyProtection="1">
      <alignment horizontal="center" vertical="center"/>
      <protection locked="0"/>
    </xf>
    <xf numFmtId="49" fontId="27" fillId="0" borderId="30" xfId="0" applyNumberFormat="1" applyFont="1" applyBorder="1" applyAlignment="1" applyProtection="1">
      <alignment horizontal="center" vertical="center"/>
      <protection locked="0"/>
    </xf>
    <xf numFmtId="49" fontId="27" fillId="0" borderId="31" xfId="0" applyNumberFormat="1" applyFont="1" applyBorder="1" applyAlignment="1" applyProtection="1">
      <alignment horizontal="center" vertical="center"/>
      <protection locked="0"/>
    </xf>
    <xf numFmtId="49" fontId="17" fillId="0" borderId="29" xfId="0" applyNumberFormat="1" applyFont="1" applyBorder="1" applyAlignment="1" applyProtection="1">
      <alignment horizontal="center" vertical="center"/>
      <protection locked="0"/>
    </xf>
    <xf numFmtId="49" fontId="17" fillId="0" borderId="30" xfId="0" applyNumberFormat="1" applyFont="1" applyBorder="1" applyAlignment="1" applyProtection="1">
      <alignment horizontal="center" vertical="center"/>
      <protection locked="0"/>
    </xf>
    <xf numFmtId="49" fontId="17" fillId="0" borderId="31" xfId="0" applyNumberFormat="1" applyFont="1" applyBorder="1" applyAlignment="1" applyProtection="1">
      <alignment horizontal="center" vertical="center"/>
      <protection locked="0"/>
    </xf>
    <xf numFmtId="0" fontId="11" fillId="0" borderId="32" xfId="0" applyFont="1" applyBorder="1" applyAlignment="1" applyProtection="1">
      <alignment horizontal="center"/>
      <protection locked="0"/>
    </xf>
    <xf numFmtId="0" fontId="11" fillId="0" borderId="33" xfId="0" applyFont="1" applyBorder="1" applyAlignment="1" applyProtection="1">
      <alignment horizontal="center"/>
      <protection locked="0"/>
    </xf>
    <xf numFmtId="0" fontId="11" fillId="0" borderId="34" xfId="0" applyFont="1" applyBorder="1" applyAlignment="1">
      <alignment horizontal="center"/>
    </xf>
    <xf numFmtId="0" fontId="11" fillId="2" borderId="35" xfId="0" applyFont="1" applyFill="1" applyBorder="1" applyAlignment="1" applyProtection="1">
      <alignment horizontal="center"/>
      <protection locked="0"/>
    </xf>
    <xf numFmtId="0" fontId="11" fillId="2" borderId="36" xfId="0" applyFont="1" applyFill="1" applyBorder="1" applyAlignment="1" applyProtection="1">
      <alignment horizontal="center"/>
      <protection locked="0"/>
    </xf>
    <xf numFmtId="49" fontId="17" fillId="0" borderId="29" xfId="0" applyNumberFormat="1" applyFont="1" applyBorder="1" applyAlignment="1" applyProtection="1">
      <alignment horizontal="left" vertical="center"/>
      <protection locked="0"/>
    </xf>
    <xf numFmtId="0" fontId="11" fillId="0" borderId="35" xfId="0" applyFont="1" applyBorder="1" applyAlignment="1" applyProtection="1">
      <alignment horizontal="center"/>
      <protection locked="0"/>
    </xf>
    <xf numFmtId="49" fontId="8" fillId="2" borderId="36" xfId="0" applyNumberFormat="1" applyFont="1" applyFill="1" applyBorder="1" applyAlignment="1" applyProtection="1">
      <alignment horizontal="center" vertical="center"/>
      <protection locked="0"/>
    </xf>
    <xf numFmtId="0" fontId="11" fillId="2" borderId="32" xfId="0" applyFont="1" applyFill="1" applyBorder="1" applyAlignment="1" applyProtection="1">
      <alignment horizontal="center"/>
      <protection locked="0"/>
    </xf>
    <xf numFmtId="0" fontId="11" fillId="2" borderId="33" xfId="0" applyFont="1" applyFill="1" applyBorder="1" applyAlignment="1" applyProtection="1">
      <alignment horizontal="center"/>
      <protection locked="0"/>
    </xf>
    <xf numFmtId="0" fontId="11" fillId="0" borderId="36" xfId="0" applyFont="1" applyBorder="1" applyAlignment="1" applyProtection="1">
      <alignment horizontal="center"/>
      <protection locked="0"/>
    </xf>
    <xf numFmtId="0" fontId="11" fillId="0" borderId="0" xfId="3" applyAlignment="1">
      <alignment horizontal="center"/>
    </xf>
    <xf numFmtId="0" fontId="11" fillId="0" borderId="0" xfId="3"/>
    <xf numFmtId="0" fontId="15" fillId="0" borderId="0" xfId="3" applyFont="1" applyAlignment="1">
      <alignment horizontal="center"/>
    </xf>
    <xf numFmtId="0" fontId="7" fillId="0" borderId="0" xfId="3" applyFont="1" applyAlignment="1">
      <alignment horizontal="center"/>
    </xf>
    <xf numFmtId="0" fontId="16" fillId="0" borderId="1" xfId="3" applyFont="1" applyBorder="1" applyAlignment="1">
      <alignment horizontal="right" vertical="top" wrapText="1"/>
    </xf>
    <xf numFmtId="0" fontId="16" fillId="0" borderId="1" xfId="3" applyFont="1" applyBorder="1" applyAlignment="1">
      <alignment horizontal="left" vertical="top"/>
    </xf>
    <xf numFmtId="0" fontId="16" fillId="0" borderId="1" xfId="3" applyFont="1" applyBorder="1" applyAlignment="1">
      <alignment horizontal="left" vertical="top" wrapText="1"/>
    </xf>
    <xf numFmtId="0" fontId="16" fillId="0" borderId="1" xfId="3" applyFont="1" applyBorder="1" applyAlignment="1">
      <alignment horizontal="right" vertical="top"/>
    </xf>
    <xf numFmtId="0" fontId="8" fillId="0" borderId="0" xfId="3" applyFont="1" applyAlignment="1">
      <alignment horizontal="center"/>
    </xf>
    <xf numFmtId="0" fontId="8" fillId="0" borderId="0" xfId="3" applyFont="1"/>
    <xf numFmtId="14" fontId="16" fillId="0" borderId="1" xfId="3" applyNumberFormat="1" applyFont="1" applyBorder="1" applyAlignment="1">
      <alignment horizontal="left" vertical="top"/>
    </xf>
    <xf numFmtId="0" fontId="11" fillId="0" borderId="46" xfId="3" applyBorder="1" applyAlignment="1">
      <alignment horizontal="center"/>
    </xf>
    <xf numFmtId="0" fontId="5" fillId="0" borderId="46" xfId="3" applyFont="1" applyBorder="1" applyAlignment="1">
      <alignment horizontal="center" vertical="top" wrapText="1"/>
    </xf>
    <xf numFmtId="0" fontId="5" fillId="0" borderId="47" xfId="3" applyFont="1" applyBorder="1" applyAlignment="1">
      <alignment horizontal="center" vertical="top" wrapText="1"/>
    </xf>
    <xf numFmtId="0" fontId="16" fillId="0" borderId="0" xfId="3" applyFont="1" applyBorder="1" applyAlignment="1">
      <alignment horizontal="center" wrapText="1"/>
    </xf>
    <xf numFmtId="0" fontId="8" fillId="0" borderId="1" xfId="3" applyFont="1" applyBorder="1" applyAlignment="1">
      <alignment horizontal="left" vertical="top" wrapText="1"/>
    </xf>
    <xf numFmtId="0" fontId="8" fillId="0" borderId="48" xfId="3" applyFont="1" applyBorder="1" applyAlignment="1">
      <alignment horizontal="left" vertical="top" wrapText="1"/>
    </xf>
    <xf numFmtId="9" fontId="8" fillId="0" borderId="48" xfId="3" applyNumberFormat="1" applyFont="1" applyBorder="1" applyAlignment="1">
      <alignment horizontal="left" vertical="top" wrapText="1"/>
    </xf>
    <xf numFmtId="0" fontId="8" fillId="0" borderId="0" xfId="3" applyFont="1" applyBorder="1"/>
    <xf numFmtId="0" fontId="13" fillId="0" borderId="48" xfId="3" applyFont="1" applyBorder="1" applyAlignment="1">
      <alignment horizontal="center" vertical="center"/>
    </xf>
    <xf numFmtId="0" fontId="13" fillId="0" borderId="1" xfId="3" applyFont="1" applyBorder="1" applyAlignment="1">
      <alignment horizontal="center" vertical="center"/>
    </xf>
    <xf numFmtId="0" fontId="16" fillId="0" borderId="49" xfId="3" applyFont="1" applyBorder="1" applyAlignment="1">
      <alignment horizontal="center" wrapText="1"/>
    </xf>
    <xf numFmtId="0" fontId="16" fillId="0" borderId="0" xfId="3" applyFont="1" applyBorder="1" applyAlignment="1">
      <alignment horizontal="center"/>
    </xf>
    <xf numFmtId="0" fontId="8" fillId="0" borderId="48" xfId="3" applyFont="1" applyBorder="1" applyAlignment="1">
      <alignment horizontal="right" vertical="top" wrapText="1"/>
    </xf>
    <xf numFmtId="0" fontId="8" fillId="0" borderId="48" xfId="3" applyFont="1" applyBorder="1" applyAlignment="1">
      <alignment horizontal="left" vertical="top"/>
    </xf>
    <xf numFmtId="0" fontId="16" fillId="0" borderId="48" xfId="3" applyFont="1" applyBorder="1" applyAlignment="1">
      <alignment horizontal="center" vertical="top"/>
    </xf>
    <xf numFmtId="0" fontId="8" fillId="0" borderId="0" xfId="3" applyFont="1" applyBorder="1" applyAlignment="1">
      <alignment horizontal="center"/>
    </xf>
    <xf numFmtId="0" fontId="8" fillId="0" borderId="1" xfId="3" applyFont="1" applyBorder="1" applyAlignment="1">
      <alignment horizontal="right" vertical="top" wrapText="1"/>
    </xf>
    <xf numFmtId="0" fontId="16" fillId="0" borderId="1" xfId="3" applyFont="1" applyBorder="1" applyAlignment="1">
      <alignment horizontal="center" vertical="top"/>
    </xf>
    <xf numFmtId="0" fontId="8" fillId="0" borderId="1" xfId="3" applyFont="1" applyBorder="1" applyAlignment="1">
      <alignment horizontal="left" vertical="top"/>
    </xf>
    <xf numFmtId="0" fontId="11" fillId="0" borderId="0" xfId="2" applyAlignment="1">
      <alignment horizontal="center"/>
    </xf>
    <xf numFmtId="0" fontId="11" fillId="0" borderId="0" xfId="2"/>
    <xf numFmtId="0" fontId="15" fillId="0" borderId="0" xfId="2" applyFont="1" applyAlignment="1">
      <alignment horizontal="center"/>
    </xf>
    <xf numFmtId="0" fontId="16" fillId="0" borderId="1" xfId="2" applyFont="1" applyBorder="1" applyAlignment="1">
      <alignment horizontal="right" vertical="top"/>
    </xf>
    <xf numFmtId="0" fontId="8" fillId="0" borderId="0" xfId="2" applyFont="1" applyAlignment="1">
      <alignment horizontal="center"/>
    </xf>
    <xf numFmtId="0" fontId="8" fillId="0" borderId="0" xfId="2" applyFont="1"/>
    <xf numFmtId="0" fontId="4" fillId="0" borderId="0" xfId="2" applyFont="1"/>
    <xf numFmtId="0" fontId="4" fillId="0" borderId="0" xfId="2" applyFont="1" applyAlignment="1">
      <alignment horizontal="center"/>
    </xf>
    <xf numFmtId="0" fontId="16" fillId="0" borderId="0" xfId="2" applyFont="1" applyBorder="1" applyAlignment="1">
      <alignment horizontal="center" wrapText="1"/>
    </xf>
    <xf numFmtId="0" fontId="13" fillId="0" borderId="1" xfId="2" applyFont="1" applyBorder="1" applyAlignment="1">
      <alignment horizontal="center" vertical="center"/>
    </xf>
    <xf numFmtId="0" fontId="8" fillId="0" borderId="1" xfId="2" applyFont="1" applyBorder="1" applyAlignment="1">
      <alignment horizontal="left" vertical="top" wrapText="1"/>
    </xf>
    <xf numFmtId="0" fontId="8" fillId="0" borderId="0" xfId="2" applyFont="1" applyBorder="1"/>
    <xf numFmtId="0" fontId="8" fillId="0" borderId="1" xfId="2" applyFont="1" applyFill="1" applyBorder="1" applyAlignment="1">
      <alignment horizontal="left" vertical="top" wrapText="1"/>
    </xf>
    <xf numFmtId="0" fontId="11" fillId="0" borderId="1" xfId="2" applyBorder="1" applyAlignment="1">
      <alignment horizontal="left" vertical="top"/>
    </xf>
    <xf numFmtId="0" fontId="16" fillId="0" borderId="49" xfId="2" applyFont="1" applyBorder="1" applyAlignment="1">
      <alignment horizontal="center" wrapText="1"/>
    </xf>
    <xf numFmtId="0" fontId="16" fillId="0" borderId="0" xfId="2" applyFont="1" applyBorder="1" applyAlignment="1">
      <alignment horizontal="center"/>
    </xf>
    <xf numFmtId="0" fontId="8" fillId="0" borderId="48" xfId="2" applyFont="1" applyBorder="1" applyAlignment="1">
      <alignment horizontal="right" vertical="top" wrapText="1"/>
    </xf>
    <xf numFmtId="0" fontId="36" fillId="0" borderId="48" xfId="2" applyFont="1" applyBorder="1" applyAlignment="1">
      <alignment horizontal="left" vertical="top"/>
    </xf>
    <xf numFmtId="0" fontId="16" fillId="0" borderId="48" xfId="2" applyFont="1" applyBorder="1" applyAlignment="1">
      <alignment horizontal="center" vertical="top"/>
    </xf>
    <xf numFmtId="0" fontId="8" fillId="0" borderId="0" xfId="2" applyFont="1" applyBorder="1" applyAlignment="1">
      <alignment horizontal="center"/>
    </xf>
    <xf numFmtId="0" fontId="8" fillId="0" borderId="1" xfId="2" applyFont="1" applyBorder="1" applyAlignment="1">
      <alignment horizontal="right" vertical="top" wrapText="1"/>
    </xf>
    <xf numFmtId="0" fontId="16" fillId="0" borderId="1" xfId="2" applyFont="1" applyBorder="1" applyAlignment="1">
      <alignment horizontal="center" vertical="top"/>
    </xf>
    <xf numFmtId="0" fontId="8" fillId="0" borderId="1" xfId="2" applyFont="1" applyBorder="1" applyAlignment="1">
      <alignment horizontal="left" vertical="top"/>
    </xf>
    <xf numFmtId="0" fontId="11" fillId="0" borderId="46" xfId="2" applyFont="1" applyBorder="1" applyAlignment="1">
      <alignment horizontal="center"/>
    </xf>
    <xf numFmtId="0" fontId="11" fillId="0" borderId="0" xfId="2" applyFont="1" applyAlignment="1">
      <alignment horizontal="center" wrapText="1"/>
    </xf>
    <xf numFmtId="0" fontId="0" fillId="3" borderId="2" xfId="0" applyFont="1" applyFill="1" applyBorder="1"/>
    <xf numFmtId="0" fontId="0" fillId="3" borderId="3" xfId="0" applyFont="1" applyFill="1" applyBorder="1"/>
    <xf numFmtId="0" fontId="0" fillId="3" borderId="0" xfId="0" applyFont="1" applyFill="1" applyBorder="1" applyProtection="1"/>
    <xf numFmtId="0" fontId="0" fillId="3" borderId="0" xfId="0" applyFont="1" applyFill="1" applyBorder="1"/>
    <xf numFmtId="0" fontId="0" fillId="3" borderId="5" xfId="0" applyFont="1" applyFill="1" applyBorder="1"/>
    <xf numFmtId="0" fontId="0" fillId="3" borderId="7" xfId="0" applyFont="1" applyFill="1" applyBorder="1"/>
    <xf numFmtId="0" fontId="0" fillId="3" borderId="0" xfId="0" applyFont="1" applyFill="1" applyBorder="1" applyAlignment="1">
      <alignment horizontal="center"/>
    </xf>
    <xf numFmtId="0" fontId="42" fillId="3" borderId="5" xfId="0" applyFont="1" applyFill="1" applyBorder="1" applyAlignment="1">
      <alignment horizontal="center"/>
    </xf>
    <xf numFmtId="0" fontId="42" fillId="3" borderId="0" xfId="0" applyFont="1" applyFill="1" applyBorder="1" applyAlignment="1">
      <alignment horizontal="center"/>
    </xf>
    <xf numFmtId="0" fontId="42" fillId="3" borderId="7" xfId="0" applyFont="1" applyFill="1" applyBorder="1" applyAlignment="1">
      <alignment horizontal="center"/>
    </xf>
    <xf numFmtId="0" fontId="0" fillId="3" borderId="0" xfId="0" applyFont="1" applyFill="1" applyBorder="1" applyAlignment="1">
      <alignment horizontal="left" vertical="center"/>
    </xf>
    <xf numFmtId="0" fontId="44" fillId="3" borderId="7" xfId="0" applyFont="1" applyFill="1" applyBorder="1" applyAlignment="1">
      <alignment vertical="center" wrapText="1"/>
    </xf>
    <xf numFmtId="0" fontId="44" fillId="3" borderId="7" xfId="0" applyFont="1" applyFill="1" applyBorder="1" applyAlignment="1"/>
    <xf numFmtId="0" fontId="44" fillId="3" borderId="0" xfId="0" applyFont="1" applyFill="1" applyBorder="1"/>
    <xf numFmtId="0" fontId="44" fillId="3" borderId="0" xfId="0" applyFont="1" applyFill="1" applyBorder="1" applyAlignment="1"/>
    <xf numFmtId="0" fontId="44" fillId="3" borderId="0" xfId="0" applyFont="1" applyFill="1" applyBorder="1" applyAlignment="1">
      <alignment horizontal="center"/>
    </xf>
    <xf numFmtId="0" fontId="42" fillId="3" borderId="0" xfId="0" applyFont="1" applyFill="1" applyBorder="1"/>
    <xf numFmtId="0" fontId="0" fillId="3" borderId="0" xfId="0" applyFont="1" applyFill="1" applyBorder="1" applyAlignment="1">
      <alignment horizontal="right"/>
    </xf>
    <xf numFmtId="0" fontId="42" fillId="3" borderId="0" xfId="0" applyFont="1" applyFill="1" applyBorder="1" applyAlignment="1">
      <alignment horizontal="right"/>
    </xf>
    <xf numFmtId="0" fontId="0" fillId="3" borderId="6" xfId="0" applyFont="1" applyFill="1" applyBorder="1" applyAlignment="1" applyProtection="1">
      <protection locked="0"/>
    </xf>
    <xf numFmtId="0" fontId="0" fillId="3" borderId="8" xfId="0" applyFont="1" applyFill="1" applyBorder="1"/>
    <xf numFmtId="0" fontId="0" fillId="3" borderId="6" xfId="0" applyFont="1" applyFill="1" applyBorder="1"/>
    <xf numFmtId="0" fontId="0" fillId="3" borderId="9" xfId="0" applyFont="1" applyFill="1" applyBorder="1"/>
    <xf numFmtId="0" fontId="0" fillId="3" borderId="5" xfId="0" applyFont="1" applyFill="1" applyBorder="1" applyProtection="1"/>
    <xf numFmtId="0" fontId="0" fillId="3" borderId="7" xfId="0" applyFont="1" applyFill="1" applyBorder="1" applyProtection="1"/>
    <xf numFmtId="0" fontId="0" fillId="3" borderId="6" xfId="0" applyFont="1" applyFill="1" applyBorder="1" applyAlignment="1">
      <alignment vertical="center"/>
    </xf>
    <xf numFmtId="0" fontId="0" fillId="3" borderId="5" xfId="0" applyFont="1" applyFill="1" applyBorder="1" applyAlignment="1">
      <alignment vertical="center"/>
    </xf>
    <xf numFmtId="0" fontId="0" fillId="3" borderId="0" xfId="0" applyFont="1" applyFill="1" applyBorder="1" applyAlignment="1">
      <alignment vertical="center"/>
    </xf>
    <xf numFmtId="0" fontId="0" fillId="3" borderId="7" xfId="0" applyFont="1" applyFill="1" applyBorder="1" applyAlignment="1">
      <alignment vertical="center"/>
    </xf>
    <xf numFmtId="0" fontId="0" fillId="3" borderId="0" xfId="0" applyFont="1" applyFill="1" applyBorder="1" applyAlignment="1" applyProtection="1">
      <alignment vertical="center"/>
    </xf>
    <xf numFmtId="0" fontId="0" fillId="3" borderId="5" xfId="0" applyFont="1" applyFill="1" applyBorder="1" applyAlignment="1">
      <alignment vertical="top"/>
    </xf>
    <xf numFmtId="0" fontId="0" fillId="3" borderId="0" xfId="0" applyFont="1" applyFill="1" applyBorder="1" applyAlignment="1">
      <alignment vertical="top"/>
    </xf>
    <xf numFmtId="0" fontId="0" fillId="3" borderId="7" xfId="0" applyFont="1" applyFill="1" applyBorder="1" applyAlignment="1">
      <alignment vertical="top"/>
    </xf>
    <xf numFmtId="0" fontId="0" fillId="3" borderId="0" xfId="0" applyFont="1" applyFill="1" applyBorder="1" applyAlignment="1" applyProtection="1">
      <alignment vertical="top"/>
    </xf>
    <xf numFmtId="0" fontId="11" fillId="3" borderId="2" xfId="0" applyFont="1" applyFill="1" applyBorder="1"/>
    <xf numFmtId="0" fontId="51" fillId="3" borderId="3" xfId="16" applyFont="1" applyFill="1" applyBorder="1" applyAlignment="1"/>
    <xf numFmtId="0" fontId="11" fillId="3" borderId="3" xfId="0" applyFont="1" applyFill="1" applyBorder="1"/>
    <xf numFmtId="0" fontId="11" fillId="3" borderId="5" xfId="0" applyFont="1" applyFill="1" applyBorder="1"/>
    <xf numFmtId="0" fontId="51" fillId="3" borderId="0" xfId="16" applyFont="1" applyFill="1" applyBorder="1" applyAlignment="1"/>
    <xf numFmtId="0" fontId="11" fillId="3" borderId="4" xfId="0" applyFont="1" applyFill="1" applyBorder="1"/>
    <xf numFmtId="0" fontId="11" fillId="3" borderId="7" xfId="0" applyFont="1" applyFill="1" applyBorder="1"/>
    <xf numFmtId="0" fontId="0" fillId="0" borderId="0" xfId="0" applyFill="1"/>
    <xf numFmtId="0" fontId="11" fillId="0" borderId="0" xfId="0" applyFont="1" applyFill="1"/>
    <xf numFmtId="0" fontId="51" fillId="3" borderId="3" xfId="25" applyFont="1" applyFill="1" applyBorder="1" applyAlignment="1"/>
    <xf numFmtId="0" fontId="51" fillId="3" borderId="0" xfId="25" applyFont="1" applyFill="1" applyBorder="1" applyAlignment="1"/>
    <xf numFmtId="0" fontId="51" fillId="3" borderId="0" xfId="25" applyFont="1" applyFill="1" applyBorder="1" applyAlignment="1">
      <alignment horizontal="left" vertical="center" wrapText="1"/>
    </xf>
    <xf numFmtId="0" fontId="51" fillId="3" borderId="0" xfId="25" applyFont="1" applyFill="1" applyBorder="1" applyAlignment="1">
      <alignment horizontal="center"/>
    </xf>
    <xf numFmtId="0" fontId="57" fillId="3" borderId="0" xfId="17" applyFont="1" applyFill="1" applyBorder="1" applyAlignment="1"/>
    <xf numFmtId="0" fontId="51" fillId="3" borderId="5" xfId="25" applyFont="1" applyFill="1" applyBorder="1" applyAlignment="1"/>
    <xf numFmtId="0" fontId="56" fillId="3" borderId="1" xfId="25" applyFont="1" applyFill="1" applyBorder="1" applyAlignment="1"/>
    <xf numFmtId="0" fontId="51" fillId="3" borderId="7" xfId="25" applyFont="1" applyFill="1" applyBorder="1" applyAlignment="1"/>
    <xf numFmtId="0" fontId="56" fillId="3" borderId="5" xfId="25" applyFont="1" applyFill="1" applyBorder="1" applyAlignment="1"/>
    <xf numFmtId="0" fontId="56" fillId="3" borderId="0" xfId="25" applyFont="1" applyFill="1" applyBorder="1" applyAlignment="1"/>
    <xf numFmtId="0" fontId="56" fillId="3" borderId="7" xfId="25" applyFont="1" applyFill="1" applyBorder="1" applyAlignment="1"/>
    <xf numFmtId="0" fontId="8" fillId="5" borderId="1" xfId="18" applyFont="1" applyFill="1" applyBorder="1" applyAlignment="1" applyProtection="1">
      <alignment vertical="center"/>
      <protection hidden="1"/>
    </xf>
    <xf numFmtId="0" fontId="8" fillId="3" borderId="1" xfId="18" applyFont="1" applyFill="1" applyBorder="1" applyAlignment="1" applyProtection="1">
      <alignment horizontal="center" vertical="center"/>
      <protection hidden="1"/>
    </xf>
    <xf numFmtId="0" fontId="8" fillId="3" borderId="1" xfId="18" applyFont="1" applyFill="1" applyBorder="1" applyAlignment="1" applyProtection="1">
      <alignment vertical="center"/>
      <protection hidden="1"/>
    </xf>
    <xf numFmtId="0" fontId="8" fillId="3" borderId="1" xfId="18" applyFont="1" applyFill="1" applyBorder="1" applyAlignment="1" applyProtection="1">
      <alignment horizontal="center" vertical="center"/>
      <protection locked="0"/>
    </xf>
    <xf numFmtId="0" fontId="51" fillId="3" borderId="1" xfId="25" applyFont="1" applyFill="1" applyBorder="1" applyAlignment="1" applyProtection="1">
      <alignment horizontal="center" vertical="center"/>
      <protection locked="0"/>
    </xf>
    <xf numFmtId="0" fontId="8" fillId="5" borderId="1" xfId="18" applyFont="1" applyFill="1" applyBorder="1" applyAlignment="1" applyProtection="1">
      <protection hidden="1"/>
    </xf>
    <xf numFmtId="0" fontId="8" fillId="3" borderId="1" xfId="18" applyFont="1" applyFill="1" applyBorder="1" applyAlignment="1" applyProtection="1">
      <alignment horizontal="center"/>
      <protection hidden="1"/>
    </xf>
    <xf numFmtId="0" fontId="57" fillId="3" borderId="0" xfId="17" applyFont="1" applyFill="1" applyBorder="1" applyAlignment="1">
      <alignment horizontal="center"/>
    </xf>
    <xf numFmtId="0" fontId="51" fillId="3" borderId="2" xfId="25" applyFont="1" applyFill="1" applyBorder="1" applyAlignment="1"/>
    <xf numFmtId="0" fontId="57" fillId="3" borderId="3" xfId="17" applyFont="1" applyFill="1" applyBorder="1" applyAlignment="1"/>
    <xf numFmtId="0" fontId="51" fillId="3" borderId="3" xfId="25" applyFont="1" applyFill="1" applyBorder="1" applyAlignment="1">
      <alignment horizontal="center"/>
    </xf>
    <xf numFmtId="0" fontId="51" fillId="3" borderId="4" xfId="25" applyFont="1" applyFill="1" applyBorder="1" applyAlignment="1"/>
    <xf numFmtId="0" fontId="16" fillId="3" borderId="0" xfId="18" applyFont="1" applyFill="1" applyBorder="1" applyAlignment="1" applyProtection="1">
      <protection hidden="1"/>
    </xf>
    <xf numFmtId="0" fontId="51" fillId="3" borderId="0" xfId="25" applyFont="1" applyFill="1" applyBorder="1" applyAlignment="1">
      <alignment horizontal="left"/>
    </xf>
    <xf numFmtId="0" fontId="29" fillId="0" borderId="0" xfId="0" applyFont="1" applyBorder="1" applyAlignment="1" applyProtection="1">
      <alignment horizontal="left" vertical="center"/>
      <protection locked="0"/>
    </xf>
    <xf numFmtId="0" fontId="29" fillId="0" borderId="37" xfId="0" applyFont="1" applyBorder="1" applyAlignment="1" applyProtection="1">
      <alignment horizontal="left" vertical="center"/>
      <protection locked="0"/>
    </xf>
    <xf numFmtId="0" fontId="29" fillId="0" borderId="19" xfId="0" applyFont="1" applyBorder="1" applyAlignment="1" applyProtection="1">
      <alignment horizontal="left" vertical="center"/>
      <protection locked="0"/>
    </xf>
    <xf numFmtId="0" fontId="29" fillId="0" borderId="20" xfId="0" applyFont="1" applyBorder="1" applyAlignment="1" applyProtection="1">
      <alignment horizontal="left" vertical="center"/>
      <protection locked="0"/>
    </xf>
    <xf numFmtId="0" fontId="29" fillId="0" borderId="57" xfId="0" applyFont="1" applyBorder="1" applyAlignment="1" applyProtection="1">
      <alignment horizontal="left" vertical="center"/>
      <protection locked="0"/>
    </xf>
    <xf numFmtId="0" fontId="13" fillId="0" borderId="0" xfId="0" applyFont="1" applyBorder="1" applyAlignment="1">
      <alignment horizontal="left" vertical="center"/>
    </xf>
    <xf numFmtId="0" fontId="13" fillId="0" borderId="37" xfId="0" applyFont="1" applyBorder="1" applyAlignment="1">
      <alignment horizontal="left" vertical="center"/>
    </xf>
    <xf numFmtId="0" fontId="59" fillId="0" borderId="43" xfId="0" applyFont="1" applyBorder="1" applyAlignment="1" applyProtection="1">
      <alignment horizontal="center"/>
      <protection locked="0"/>
    </xf>
    <xf numFmtId="0" fontId="59" fillId="0" borderId="0" xfId="0" applyFont="1" applyBorder="1" applyAlignment="1">
      <alignment horizontal="left"/>
    </xf>
    <xf numFmtId="0" fontId="59" fillId="0" borderId="0" xfId="0" applyFont="1" applyBorder="1"/>
    <xf numFmtId="0" fontId="60" fillId="0" borderId="0" xfId="0" applyFont="1" applyBorder="1"/>
    <xf numFmtId="0" fontId="60" fillId="0" borderId="16" xfId="0" applyFont="1" applyBorder="1"/>
    <xf numFmtId="0" fontId="60" fillId="0" borderId="0" xfId="0" applyFont="1" applyBorder="1" applyAlignment="1">
      <alignment horizontal="left"/>
    </xf>
    <xf numFmtId="0" fontId="60" fillId="0" borderId="16" xfId="0" applyFont="1" applyBorder="1" applyAlignment="1">
      <alignment horizontal="left"/>
    </xf>
    <xf numFmtId="0" fontId="59" fillId="0" borderId="0" xfId="0" applyFont="1" applyBorder="1" applyAlignment="1">
      <alignment horizontal="right"/>
    </xf>
    <xf numFmtId="0" fontId="59" fillId="0" borderId="6" xfId="0" applyFont="1" applyBorder="1" applyAlignment="1" applyProtection="1">
      <alignment horizontal="center"/>
      <protection locked="0"/>
    </xf>
    <xf numFmtId="0" fontId="59" fillId="0" borderId="44" xfId="0" applyFont="1" applyBorder="1" applyAlignment="1">
      <alignment horizontal="center"/>
    </xf>
    <xf numFmtId="0" fontId="59" fillId="0" borderId="20" xfId="0" applyFont="1" applyBorder="1" applyAlignment="1">
      <alignment horizontal="right"/>
    </xf>
    <xf numFmtId="0" fontId="59" fillId="0" borderId="20" xfId="0" applyFont="1" applyBorder="1" applyAlignment="1">
      <alignment horizontal="center"/>
    </xf>
    <xf numFmtId="0" fontId="59" fillId="0" borderId="21" xfId="0" applyFont="1" applyBorder="1" applyAlignment="1">
      <alignment horizontal="center"/>
    </xf>
    <xf numFmtId="0" fontId="51" fillId="3" borderId="0" xfId="25" applyFont="1" applyFill="1" applyBorder="1" applyAlignment="1">
      <alignment horizontal="center"/>
    </xf>
    <xf numFmtId="0" fontId="51" fillId="3" borderId="0" xfId="25" applyFont="1" applyFill="1" applyBorder="1" applyAlignment="1">
      <alignment horizontal="left" vertical="center" wrapText="1"/>
    </xf>
    <xf numFmtId="0" fontId="16" fillId="0" borderId="1" xfId="2" applyFont="1" applyBorder="1" applyAlignment="1">
      <alignment horizontal="center" vertical="center"/>
    </xf>
    <xf numFmtId="0" fontId="2" fillId="3" borderId="0" xfId="1" applyFill="1" applyBorder="1" applyAlignment="1" applyProtection="1"/>
    <xf numFmtId="0" fontId="42" fillId="3" borderId="0" xfId="0" applyFont="1" applyFill="1" applyBorder="1" applyAlignment="1">
      <alignment horizontal="right"/>
    </xf>
    <xf numFmtId="0" fontId="42" fillId="3" borderId="0" xfId="0" applyFont="1" applyFill="1" applyBorder="1" applyAlignment="1">
      <alignment horizontal="center"/>
    </xf>
    <xf numFmtId="0" fontId="42" fillId="3" borderId="7" xfId="0" applyFont="1" applyFill="1" applyBorder="1" applyAlignment="1">
      <alignment horizontal="center"/>
    </xf>
    <xf numFmtId="0" fontId="0" fillId="3" borderId="0" xfId="0" applyFont="1" applyFill="1" applyBorder="1" applyAlignment="1">
      <alignment horizontal="left" vertical="center"/>
    </xf>
    <xf numFmtId="0" fontId="0" fillId="3" borderId="0" xfId="0" applyFill="1"/>
    <xf numFmtId="0" fontId="12" fillId="3" borderId="0" xfId="0" applyFont="1" applyFill="1"/>
    <xf numFmtId="0" fontId="0" fillId="3" borderId="0" xfId="0" applyFill="1" applyAlignment="1">
      <alignment horizontal="left"/>
    </xf>
    <xf numFmtId="0" fontId="0" fillId="3" borderId="0" xfId="0" applyFill="1" applyAlignment="1">
      <alignment horizontal="right"/>
    </xf>
    <xf numFmtId="0" fontId="0" fillId="3" borderId="1" xfId="0" applyFill="1" applyBorder="1" applyAlignment="1">
      <alignment horizontal="center" vertical="center"/>
    </xf>
    <xf numFmtId="0" fontId="0" fillId="3" borderId="0" xfId="0" applyFill="1" applyBorder="1"/>
    <xf numFmtId="0" fontId="11" fillId="3" borderId="1" xfId="0" applyFont="1" applyFill="1" applyBorder="1"/>
    <xf numFmtId="0" fontId="0" fillId="3" borderId="6" xfId="0" applyFill="1" applyBorder="1"/>
    <xf numFmtId="0" fontId="0" fillId="3" borderId="1" xfId="0" applyFill="1" applyBorder="1" applyAlignment="1">
      <alignment vertical="center"/>
    </xf>
    <xf numFmtId="0" fontId="5" fillId="3" borderId="0" xfId="0" applyFont="1" applyFill="1" applyBorder="1" applyAlignment="1">
      <alignment horizontal="center"/>
    </xf>
    <xf numFmtId="0" fontId="0" fillId="3" borderId="0" xfId="0" applyFill="1" applyBorder="1" applyAlignment="1">
      <alignment horizontal="center" vertical="center" wrapText="1"/>
    </xf>
    <xf numFmtId="0" fontId="5" fillId="3" borderId="22" xfId="0" applyFont="1" applyFill="1" applyBorder="1" applyAlignment="1">
      <alignment horizontal="center"/>
    </xf>
    <xf numFmtId="0" fontId="0" fillId="3" borderId="0" xfId="0" applyFill="1" applyBorder="1" applyAlignment="1">
      <alignment horizontal="center" vertical="center"/>
    </xf>
    <xf numFmtId="0" fontId="0" fillId="3" borderId="102" xfId="0" applyFill="1" applyBorder="1"/>
    <xf numFmtId="0" fontId="0" fillId="3" borderId="104" xfId="0" applyFill="1" applyBorder="1" applyAlignment="1">
      <alignment horizontal="center" vertical="center"/>
    </xf>
    <xf numFmtId="0" fontId="0" fillId="3" borderId="104" xfId="0" applyFill="1" applyBorder="1"/>
    <xf numFmtId="0" fontId="0" fillId="3" borderId="22" xfId="0" applyFill="1" applyBorder="1"/>
    <xf numFmtId="0" fontId="0" fillId="3" borderId="108" xfId="0" applyFill="1" applyBorder="1"/>
    <xf numFmtId="0" fontId="0" fillId="3" borderId="99" xfId="0" applyFill="1" applyBorder="1"/>
    <xf numFmtId="0" fontId="0" fillId="3" borderId="100" xfId="0" applyFill="1" applyBorder="1"/>
    <xf numFmtId="0" fontId="0" fillId="3" borderId="100" xfId="0" applyFill="1" applyBorder="1" applyAlignment="1">
      <alignment horizontal="center" vertical="center"/>
    </xf>
    <xf numFmtId="0" fontId="0" fillId="3" borderId="100" xfId="0" applyFill="1" applyBorder="1" applyAlignment="1">
      <alignment horizontal="center" vertical="center" wrapText="1"/>
    </xf>
    <xf numFmtId="0" fontId="0" fillId="3" borderId="109" xfId="0" applyFill="1" applyBorder="1" applyAlignment="1"/>
    <xf numFmtId="0" fontId="0" fillId="3" borderId="110" xfId="0" applyFill="1" applyBorder="1"/>
    <xf numFmtId="0" fontId="0" fillId="3" borderId="109" xfId="0" applyFill="1" applyBorder="1"/>
    <xf numFmtId="0" fontId="0" fillId="3" borderId="111" xfId="0" applyFill="1" applyBorder="1"/>
    <xf numFmtId="0" fontId="0" fillId="3" borderId="98" xfId="0" applyFill="1" applyBorder="1"/>
    <xf numFmtId="0" fontId="0" fillId="3" borderId="96" xfId="0" applyFill="1" applyBorder="1"/>
    <xf numFmtId="0" fontId="0" fillId="3" borderId="98" xfId="0" applyFill="1" applyBorder="1" applyAlignment="1">
      <alignment horizontal="center" vertical="center"/>
    </xf>
    <xf numFmtId="0" fontId="58" fillId="3" borderId="100" xfId="0" applyFont="1" applyFill="1" applyBorder="1" applyAlignment="1">
      <alignment horizontal="right" vertical="center" wrapText="1"/>
    </xf>
    <xf numFmtId="0" fontId="58" fillId="3" borderId="0" xfId="0" applyFont="1" applyFill="1" applyBorder="1" applyAlignment="1">
      <alignment horizontal="right" vertical="center" wrapText="1"/>
    </xf>
    <xf numFmtId="0" fontId="58" fillId="3" borderId="98" xfId="0" applyFont="1" applyFill="1" applyBorder="1" applyAlignment="1">
      <alignment horizontal="right" vertical="center" wrapText="1"/>
    </xf>
    <xf numFmtId="0" fontId="0" fillId="3" borderId="45" xfId="0" applyFill="1" applyBorder="1"/>
    <xf numFmtId="0" fontId="0" fillId="3" borderId="113" xfId="0" applyFill="1" applyBorder="1"/>
    <xf numFmtId="0" fontId="13" fillId="3" borderId="111" xfId="0" applyFont="1" applyFill="1" applyBorder="1"/>
    <xf numFmtId="0" fontId="8" fillId="6" borderId="116" xfId="0" applyFont="1" applyFill="1" applyBorder="1"/>
    <xf numFmtId="0" fontId="11" fillId="6" borderId="117" xfId="0" applyFont="1" applyFill="1" applyBorder="1"/>
    <xf numFmtId="0" fontId="0" fillId="3" borderId="102" xfId="0" applyFill="1" applyBorder="1" applyAlignment="1">
      <alignment horizontal="center" vertical="center" wrapText="1"/>
    </xf>
    <xf numFmtId="0" fontId="11" fillId="3" borderId="107" xfId="0" applyFont="1" applyFill="1" applyBorder="1"/>
    <xf numFmtId="0" fontId="3" fillId="3" borderId="0" xfId="4" applyFont="1" applyFill="1"/>
    <xf numFmtId="1" fontId="2" fillId="3" borderId="0" xfId="1" applyNumberFormat="1" applyFont="1" applyFill="1" applyAlignment="1" applyProtection="1">
      <alignment horizontal="left" vertical="center" wrapText="1"/>
    </xf>
    <xf numFmtId="0" fontId="3" fillId="3" borderId="0" xfId="4" applyFont="1" applyFill="1" applyAlignment="1">
      <alignment horizontal="center" vertical="center" wrapText="1"/>
    </xf>
    <xf numFmtId="0" fontId="4" fillId="3" borderId="0" xfId="4" applyFont="1" applyFill="1"/>
    <xf numFmtId="0" fontId="5" fillId="3" borderId="0" xfId="4" applyFont="1" applyFill="1" applyAlignment="1">
      <alignment horizontal="center" vertical="center" wrapText="1"/>
    </xf>
    <xf numFmtId="0" fontId="7" fillId="3" borderId="0" xfId="4" applyFont="1" applyFill="1" applyAlignment="1">
      <alignment horizontal="left" vertical="center"/>
    </xf>
    <xf numFmtId="0" fontId="3" fillId="3" borderId="0" xfId="4" applyFont="1" applyFill="1" applyBorder="1" applyAlignment="1">
      <alignment horizontal="center" vertical="center" wrapText="1"/>
    </xf>
    <xf numFmtId="0" fontId="8" fillId="3" borderId="1" xfId="4" applyFont="1" applyFill="1" applyBorder="1" applyAlignment="1">
      <alignment horizontal="center" wrapText="1"/>
    </xf>
    <xf numFmtId="1" fontId="5" fillId="3" borderId="1" xfId="4" applyNumberFormat="1" applyFont="1" applyFill="1" applyBorder="1" applyAlignment="1">
      <alignment horizontal="center" vertical="center" wrapText="1"/>
    </xf>
    <xf numFmtId="0" fontId="5" fillId="3" borderId="1" xfId="4" applyFont="1" applyFill="1" applyBorder="1" applyAlignment="1">
      <alignment horizontal="center" vertical="center" wrapText="1"/>
    </xf>
    <xf numFmtId="0" fontId="3" fillId="3" borderId="1" xfId="4" applyFont="1" applyFill="1" applyBorder="1" applyAlignment="1">
      <alignment horizontal="center"/>
    </xf>
    <xf numFmtId="1" fontId="3" fillId="3" borderId="1" xfId="4" applyNumberFormat="1" applyFont="1" applyFill="1" applyBorder="1" applyAlignment="1">
      <alignment horizontal="left" vertical="center" wrapText="1"/>
    </xf>
    <xf numFmtId="0" fontId="3" fillId="3" borderId="1" xfId="4" applyFont="1" applyFill="1" applyBorder="1" applyAlignment="1">
      <alignment horizontal="center" vertical="center" wrapText="1"/>
    </xf>
    <xf numFmtId="0" fontId="3" fillId="3" borderId="1" xfId="4" applyFont="1" applyFill="1" applyBorder="1"/>
    <xf numFmtId="1" fontId="4" fillId="3" borderId="0" xfId="4" applyNumberFormat="1" applyFont="1" applyFill="1" applyBorder="1" applyAlignment="1">
      <alignment horizontal="left" vertical="center" wrapText="1"/>
    </xf>
    <xf numFmtId="49" fontId="8" fillId="0" borderId="120" xfId="0" applyNumberFormat="1" applyFont="1" applyFill="1" applyBorder="1" applyAlignment="1" applyProtection="1">
      <alignment horizontal="center" vertical="center"/>
      <protection locked="0"/>
    </xf>
    <xf numFmtId="49" fontId="8" fillId="0" borderId="121" xfId="0" applyNumberFormat="1" applyFont="1" applyFill="1" applyBorder="1" applyAlignment="1" applyProtection="1">
      <alignment horizontal="center" vertical="center"/>
      <protection locked="0"/>
    </xf>
    <xf numFmtId="49" fontId="8" fillId="0" borderId="0" xfId="0" applyNumberFormat="1" applyFont="1" applyFill="1" applyBorder="1" applyAlignment="1" applyProtection="1">
      <alignment horizontal="center" vertical="center"/>
      <protection locked="0"/>
    </xf>
    <xf numFmtId="49" fontId="8" fillId="0" borderId="122" xfId="0" applyNumberFormat="1" applyFont="1" applyFill="1" applyBorder="1" applyAlignment="1" applyProtection="1">
      <alignment horizontal="center" vertical="center"/>
      <protection locked="0"/>
    </xf>
    <xf numFmtId="49" fontId="8" fillId="0" borderId="123" xfId="0" applyNumberFormat="1" applyFont="1" applyFill="1" applyBorder="1" applyAlignment="1" applyProtection="1">
      <alignment horizontal="center" vertical="center"/>
      <protection locked="0"/>
    </xf>
    <xf numFmtId="0" fontId="3" fillId="3" borderId="87" xfId="4" applyFont="1" applyFill="1" applyBorder="1" applyAlignment="1">
      <alignment horizontal="center" vertical="center" wrapText="1"/>
    </xf>
    <xf numFmtId="0" fontId="42" fillId="3" borderId="0" xfId="0" applyFont="1" applyFill="1" applyBorder="1" applyAlignment="1">
      <alignment horizontal="right"/>
    </xf>
    <xf numFmtId="0" fontId="0" fillId="3" borderId="22" xfId="0" applyFill="1" applyBorder="1" applyAlignment="1">
      <alignment horizontal="right" vertical="center"/>
    </xf>
    <xf numFmtId="0" fontId="0" fillId="3" borderId="0" xfId="0" applyFill="1" applyBorder="1" applyAlignment="1">
      <alignment horizontal="right" vertical="center"/>
    </xf>
    <xf numFmtId="0" fontId="11" fillId="0" borderId="0" xfId="2" applyAlignment="1">
      <alignment horizontal="center" vertical="center"/>
    </xf>
    <xf numFmtId="0" fontId="11" fillId="0" borderId="0" xfId="2" applyAlignment="1">
      <alignment vertical="center"/>
    </xf>
    <xf numFmtId="0" fontId="16" fillId="0" borderId="1" xfId="2" applyFont="1" applyBorder="1" applyAlignment="1">
      <alignment horizontal="right" vertical="center" wrapText="1"/>
    </xf>
    <xf numFmtId="0" fontId="8" fillId="0" borderId="1" xfId="0" applyFont="1" applyBorder="1" applyAlignment="1">
      <alignment horizontal="center" vertical="center"/>
    </xf>
    <xf numFmtId="0" fontId="15" fillId="0" borderId="0" xfId="2" applyFont="1" applyAlignment="1">
      <alignment horizontal="center" vertical="center"/>
    </xf>
    <xf numFmtId="0" fontId="16" fillId="0" borderId="1" xfId="2" applyFont="1" applyBorder="1" applyAlignment="1">
      <alignment horizontal="right" vertical="center"/>
    </xf>
    <xf numFmtId="0" fontId="8" fillId="0" borderId="0" xfId="2" applyFont="1" applyAlignment="1">
      <alignment horizontal="center" vertical="center"/>
    </xf>
    <xf numFmtId="0" fontId="8" fillId="0" borderId="0" xfId="2" applyFont="1" applyAlignment="1">
      <alignment vertical="center"/>
    </xf>
    <xf numFmtId="14" fontId="16" fillId="0" borderId="1" xfId="2" applyNumberFormat="1" applyFont="1" applyBorder="1" applyAlignment="1">
      <alignment horizontal="left" vertical="center"/>
    </xf>
    <xf numFmtId="0" fontId="0" fillId="3" borderId="48" xfId="0" applyFill="1" applyBorder="1" applyAlignment="1">
      <alignment horizontal="center" vertical="center"/>
    </xf>
    <xf numFmtId="0" fontId="0" fillId="3" borderId="6" xfId="0" applyFill="1" applyBorder="1" applyAlignment="1">
      <alignment horizontal="center" vertical="center"/>
    </xf>
    <xf numFmtId="0" fontId="65" fillId="0" borderId="0" xfId="7" applyFont="1" applyFill="1">
      <alignment vertical="center"/>
    </xf>
    <xf numFmtId="0" fontId="66" fillId="0" borderId="0" xfId="7" applyFont="1" applyFill="1">
      <alignment vertical="center"/>
    </xf>
    <xf numFmtId="0" fontId="37" fillId="0" borderId="0" xfId="7">
      <alignment vertical="center"/>
    </xf>
    <xf numFmtId="0" fontId="37" fillId="0" borderId="0" xfId="7" applyFill="1" applyAlignment="1">
      <alignment horizontal="center" vertical="center"/>
    </xf>
    <xf numFmtId="0" fontId="67" fillId="0" borderId="0" xfId="7" applyFont="1" applyFill="1" applyAlignment="1">
      <alignment horizontal="center" vertical="center"/>
    </xf>
    <xf numFmtId="0" fontId="68" fillId="0" borderId="0" xfId="7" applyFont="1" applyFill="1" applyAlignment="1">
      <alignment horizontal="center" vertical="center"/>
    </xf>
    <xf numFmtId="0" fontId="66" fillId="0" borderId="0" xfId="7" applyFont="1" applyFill="1" applyBorder="1" applyAlignment="1">
      <alignment horizontal="center" vertical="center"/>
    </xf>
    <xf numFmtId="0" fontId="66" fillId="0" borderId="0" xfId="7" applyFont="1" applyFill="1" applyAlignment="1">
      <alignment horizontal="center" vertical="center"/>
    </xf>
    <xf numFmtId="0" fontId="70" fillId="0" borderId="87" xfId="7" applyFont="1" applyBorder="1" applyAlignment="1">
      <alignment vertical="center"/>
    </xf>
    <xf numFmtId="0" fontId="70" fillId="0" borderId="11" xfId="7" applyFont="1" applyBorder="1" applyAlignment="1">
      <alignment vertical="center"/>
    </xf>
    <xf numFmtId="0" fontId="37" fillId="0" borderId="2" xfId="7" applyBorder="1">
      <alignment vertical="center"/>
    </xf>
    <xf numFmtId="0" fontId="37" fillId="0" borderId="5" xfId="7" applyBorder="1">
      <alignment vertical="center"/>
    </xf>
    <xf numFmtId="0" fontId="70" fillId="0" borderId="2" xfId="7" applyFont="1" applyBorder="1">
      <alignment vertical="center"/>
    </xf>
    <xf numFmtId="0" fontId="70" fillId="0" borderId="3" xfId="7" applyFont="1" applyBorder="1">
      <alignment vertical="center"/>
    </xf>
    <xf numFmtId="0" fontId="70" fillId="0" borderId="4" xfId="7" applyFont="1" applyBorder="1">
      <alignment vertical="center"/>
    </xf>
    <xf numFmtId="0" fontId="37" fillId="0" borderId="0" xfId="7" applyBorder="1">
      <alignment vertical="center"/>
    </xf>
    <xf numFmtId="0" fontId="37" fillId="0" borderId="7" xfId="7" applyBorder="1">
      <alignment vertical="center"/>
    </xf>
    <xf numFmtId="0" fontId="37" fillId="0" borderId="8" xfId="7" applyBorder="1">
      <alignment vertical="center"/>
    </xf>
    <xf numFmtId="0" fontId="37" fillId="0" borderId="6" xfId="7" applyBorder="1">
      <alignment vertical="center"/>
    </xf>
    <xf numFmtId="0" fontId="37" fillId="0" borderId="9" xfId="7" applyBorder="1">
      <alignment vertical="center"/>
    </xf>
    <xf numFmtId="0" fontId="37" fillId="0" borderId="3" xfId="7" applyBorder="1">
      <alignment vertical="center"/>
    </xf>
    <xf numFmtId="0" fontId="37" fillId="0" borderId="4" xfId="7" applyBorder="1">
      <alignment vertical="center"/>
    </xf>
    <xf numFmtId="0" fontId="70" fillId="0" borderId="5" xfId="7" applyFont="1" applyBorder="1">
      <alignment vertical="center"/>
    </xf>
    <xf numFmtId="0" fontId="37" fillId="0" borderId="0" xfId="7" applyAlignment="1">
      <alignment horizontal="center"/>
    </xf>
    <xf numFmtId="0" fontId="70" fillId="0" borderId="8" xfId="7" applyFont="1" applyBorder="1">
      <alignment vertical="center"/>
    </xf>
    <xf numFmtId="0" fontId="39" fillId="0" borderId="0" xfId="11" applyBorder="1"/>
    <xf numFmtId="0" fontId="73" fillId="0" borderId="0" xfId="11" applyFont="1" applyBorder="1" applyAlignment="1" applyProtection="1">
      <protection locked="0"/>
    </xf>
    <xf numFmtId="0" fontId="74" fillId="0" borderId="0" xfId="11" applyFont="1" applyBorder="1" applyAlignment="1" applyProtection="1">
      <alignment wrapText="1"/>
      <protection locked="0"/>
    </xf>
    <xf numFmtId="1" fontId="74" fillId="0" borderId="0" xfId="11" applyNumberFormat="1" applyFont="1" applyBorder="1" applyAlignment="1" applyProtection="1">
      <protection locked="0"/>
    </xf>
    <xf numFmtId="1" fontId="74" fillId="0" borderId="0" xfId="11" applyNumberFormat="1" applyFont="1" applyBorder="1" applyProtection="1">
      <protection locked="0"/>
    </xf>
    <xf numFmtId="0" fontId="74" fillId="0" borderId="0" xfId="11" applyFont="1" applyBorder="1" applyProtection="1">
      <protection locked="0"/>
    </xf>
    <xf numFmtId="1" fontId="74" fillId="0" borderId="0" xfId="11" applyNumberFormat="1" applyFont="1" applyProtection="1">
      <protection locked="0"/>
    </xf>
    <xf numFmtId="0" fontId="74" fillId="0" borderId="0" xfId="11" applyFont="1" applyBorder="1" applyAlignment="1" applyProtection="1">
      <protection locked="0"/>
    </xf>
    <xf numFmtId="14" fontId="74" fillId="0" borderId="0" xfId="11" applyNumberFormat="1" applyFont="1" applyBorder="1" applyProtection="1">
      <protection locked="0"/>
    </xf>
    <xf numFmtId="0" fontId="75" fillId="0" borderId="0" xfId="11" applyFont="1" applyBorder="1" applyProtection="1">
      <protection locked="0"/>
    </xf>
    <xf numFmtId="0" fontId="76" fillId="0" borderId="0" xfId="11" applyFont="1" applyBorder="1" applyAlignment="1" applyProtection="1">
      <alignment wrapText="1"/>
      <protection locked="0"/>
    </xf>
    <xf numFmtId="0" fontId="77" fillId="0" borderId="0" xfId="11" applyFont="1" applyBorder="1" applyAlignment="1" applyProtection="1">
      <alignment wrapText="1"/>
      <protection locked="0"/>
    </xf>
    <xf numFmtId="1" fontId="77" fillId="0" borderId="0" xfId="11" applyNumberFormat="1" applyFont="1" applyBorder="1" applyAlignment="1" applyProtection="1">
      <protection locked="0"/>
    </xf>
    <xf numFmtId="1" fontId="77" fillId="0" borderId="0" xfId="11" applyNumberFormat="1" applyFont="1" applyBorder="1" applyProtection="1">
      <protection locked="0"/>
    </xf>
    <xf numFmtId="1" fontId="77" fillId="0" borderId="0" xfId="11" applyNumberFormat="1" applyFont="1" applyProtection="1">
      <protection locked="0"/>
    </xf>
    <xf numFmtId="0" fontId="77" fillId="0" borderId="0" xfId="11" applyFont="1" applyBorder="1" applyProtection="1">
      <protection locked="0"/>
    </xf>
    <xf numFmtId="0" fontId="39" fillId="0" borderId="0" xfId="11"/>
    <xf numFmtId="0" fontId="74" fillId="0" borderId="0" xfId="11" applyFont="1" applyAlignment="1" applyProtection="1">
      <protection locked="0"/>
    </xf>
    <xf numFmtId="0" fontId="74" fillId="0" borderId="0" xfId="11" applyFont="1" applyAlignment="1" applyProtection="1">
      <alignment wrapText="1"/>
      <protection locked="0"/>
    </xf>
    <xf numFmtId="0" fontId="77" fillId="0" borderId="0" xfId="11" applyFont="1" applyAlignment="1" applyProtection="1">
      <alignment wrapText="1"/>
      <protection locked="0"/>
    </xf>
    <xf numFmtId="1" fontId="77" fillId="0" borderId="0" xfId="11" applyNumberFormat="1" applyFont="1" applyAlignment="1" applyProtection="1">
      <protection locked="0"/>
    </xf>
    <xf numFmtId="0" fontId="77" fillId="0" borderId="0" xfId="11" applyFont="1" applyProtection="1">
      <protection locked="0"/>
    </xf>
    <xf numFmtId="0" fontId="78" fillId="0" borderId="1" xfId="11" applyFont="1" applyBorder="1" applyAlignment="1" applyProtection="1">
      <alignment horizontal="center"/>
      <protection locked="0"/>
    </xf>
    <xf numFmtId="0" fontId="13" fillId="0" borderId="1" xfId="11" applyFont="1" applyBorder="1" applyAlignment="1" applyProtection="1">
      <alignment horizontal="center"/>
      <protection locked="0"/>
    </xf>
    <xf numFmtId="0" fontId="13" fillId="2" borderId="1" xfId="11" applyFont="1" applyFill="1" applyBorder="1" applyAlignment="1" applyProtection="1">
      <alignment horizontal="center"/>
      <protection locked="0"/>
    </xf>
    <xf numFmtId="1" fontId="79" fillId="2" borderId="1" xfId="11" applyNumberFormat="1" applyFont="1" applyFill="1" applyBorder="1" applyAlignment="1" applyProtection="1">
      <alignment horizontal="center" textRotation="255"/>
      <protection locked="0"/>
    </xf>
    <xf numFmtId="0" fontId="78" fillId="0" borderId="1" xfId="11" applyFont="1" applyBorder="1" applyAlignment="1" applyProtection="1">
      <alignment horizontal="center" vertical="top" wrapText="1"/>
      <protection locked="0"/>
    </xf>
    <xf numFmtId="0" fontId="10" fillId="0" borderId="11" xfId="11" quotePrefix="1" applyFont="1" applyBorder="1" applyAlignment="1" applyProtection="1">
      <alignment horizontal="left" vertical="top" wrapText="1"/>
      <protection locked="0"/>
    </xf>
    <xf numFmtId="0" fontId="58" fillId="0" borderId="1" xfId="11" applyFont="1" applyBorder="1" applyAlignment="1" applyProtection="1">
      <alignment horizontal="left" vertical="top" wrapText="1"/>
      <protection locked="0"/>
    </xf>
    <xf numFmtId="1" fontId="58" fillId="0" borderId="1" xfId="11" applyNumberFormat="1" applyFont="1" applyBorder="1" applyAlignment="1" applyProtection="1">
      <alignment horizontal="left" vertical="top" wrapText="1"/>
      <protection locked="0"/>
    </xf>
    <xf numFmtId="1" fontId="58" fillId="0" borderId="48" xfId="11" applyNumberFormat="1" applyFont="1" applyBorder="1" applyAlignment="1" applyProtection="1">
      <alignment horizontal="left" vertical="top" wrapText="1"/>
    </xf>
    <xf numFmtId="0" fontId="80" fillId="0" borderId="1" xfId="11" applyFont="1" applyBorder="1" applyAlignment="1" applyProtection="1">
      <alignment horizontal="left" vertical="top" wrapText="1"/>
      <protection locked="0"/>
    </xf>
    <xf numFmtId="1" fontId="80" fillId="0" borderId="1" xfId="11" applyNumberFormat="1" applyFont="1" applyBorder="1" applyAlignment="1" applyProtection="1">
      <alignment horizontal="left" vertical="top" wrapText="1"/>
      <protection locked="0"/>
    </xf>
    <xf numFmtId="1" fontId="80" fillId="0" borderId="48" xfId="11" applyNumberFormat="1" applyFont="1" applyBorder="1" applyAlignment="1" applyProtection="1">
      <alignment horizontal="left" vertical="top" wrapText="1"/>
    </xf>
    <xf numFmtId="0" fontId="58" fillId="0" borderId="11" xfId="11" quotePrefix="1" applyFont="1" applyBorder="1" applyAlignment="1" applyProtection="1">
      <alignment horizontal="left" vertical="top" wrapText="1"/>
      <protection locked="0"/>
    </xf>
    <xf numFmtId="1" fontId="58" fillId="0" borderId="48" xfId="11" applyNumberFormat="1" applyFont="1" applyBorder="1" applyAlignment="1" applyProtection="1">
      <alignment horizontal="left" vertical="top" wrapText="1"/>
      <protection locked="0"/>
    </xf>
    <xf numFmtId="0" fontId="58" fillId="0" borderId="11" xfId="11" applyFont="1" applyBorder="1" applyAlignment="1" applyProtection="1">
      <alignment horizontal="left" vertical="top" wrapText="1"/>
      <protection locked="0"/>
    </xf>
    <xf numFmtId="0" fontId="58" fillId="0" borderId="1" xfId="11" quotePrefix="1" applyFont="1" applyBorder="1" applyAlignment="1" applyProtection="1">
      <alignment horizontal="left" vertical="top" wrapText="1"/>
      <protection locked="0"/>
    </xf>
    <xf numFmtId="0" fontId="10" fillId="0" borderId="11" xfId="11" applyFont="1" applyBorder="1" applyAlignment="1" applyProtection="1">
      <alignment horizontal="left" vertical="top" wrapText="1"/>
      <protection locked="0"/>
    </xf>
    <xf numFmtId="0" fontId="10" fillId="0" borderId="11" xfId="11" quotePrefix="1" applyFont="1" applyFill="1" applyBorder="1" applyAlignment="1" applyProtection="1">
      <alignment horizontal="left" vertical="top" wrapText="1"/>
      <protection locked="0"/>
    </xf>
    <xf numFmtId="1" fontId="58" fillId="0" borderId="1" xfId="11" applyNumberFormat="1" applyFont="1" applyFill="1" applyBorder="1" applyAlignment="1" applyProtection="1">
      <alignment horizontal="left" vertical="top" wrapText="1"/>
      <protection locked="0"/>
    </xf>
    <xf numFmtId="0" fontId="58" fillId="0" borderId="1" xfId="11" quotePrefix="1" applyFont="1" applyFill="1" applyBorder="1" applyAlignment="1" applyProtection="1">
      <alignment horizontal="left" vertical="top" wrapText="1"/>
      <protection locked="0"/>
    </xf>
    <xf numFmtId="0" fontId="58" fillId="0" borderId="1" xfId="11" applyFont="1" applyFill="1" applyBorder="1" applyAlignment="1" applyProtection="1">
      <alignment horizontal="left" vertical="top" wrapText="1"/>
      <protection locked="0"/>
    </xf>
    <xf numFmtId="0" fontId="78" fillId="0" borderId="1" xfId="11" applyFont="1" applyFill="1" applyBorder="1" applyAlignment="1" applyProtection="1">
      <alignment horizontal="center" vertical="top" wrapText="1"/>
      <protection locked="0"/>
    </xf>
    <xf numFmtId="0" fontId="10" fillId="0" borderId="11" xfId="11" applyFont="1" applyFill="1" applyBorder="1" applyAlignment="1" applyProtection="1">
      <alignment horizontal="left" vertical="top" wrapText="1"/>
      <protection locked="0"/>
    </xf>
    <xf numFmtId="1" fontId="58" fillId="0" borderId="48" xfId="11" quotePrefix="1" applyNumberFormat="1" applyFont="1" applyBorder="1" applyAlignment="1" applyProtection="1">
      <alignment horizontal="left" vertical="top" wrapText="1"/>
      <protection locked="0"/>
    </xf>
    <xf numFmtId="0" fontId="78" fillId="0" borderId="0" xfId="11" applyFont="1" applyAlignment="1" applyProtection="1">
      <alignment horizontal="center" vertical="top" wrapText="1"/>
      <protection locked="0"/>
    </xf>
    <xf numFmtId="0" fontId="58" fillId="0" borderId="0" xfId="11" applyFont="1" applyAlignment="1" applyProtection="1">
      <alignment horizontal="left" vertical="top" wrapText="1"/>
      <protection locked="0"/>
    </xf>
    <xf numFmtId="0" fontId="80" fillId="0" borderId="0" xfId="11" applyFont="1" applyAlignment="1" applyProtection="1">
      <alignment horizontal="left" vertical="top" wrapText="1"/>
      <protection locked="0"/>
    </xf>
    <xf numFmtId="1" fontId="80" fillId="0" borderId="0" xfId="11" applyNumberFormat="1" applyFont="1" applyAlignment="1" applyProtection="1">
      <alignment horizontal="left" vertical="top" wrapText="1"/>
      <protection locked="0"/>
    </xf>
    <xf numFmtId="0" fontId="78" fillId="0" borderId="0" xfId="11" applyFont="1" applyAlignment="1" applyProtection="1">
      <alignment horizontal="center"/>
      <protection locked="0"/>
    </xf>
    <xf numFmtId="0" fontId="58" fillId="0" borderId="0" xfId="11" applyFont="1" applyAlignment="1" applyProtection="1">
      <alignment wrapText="1"/>
      <protection locked="0"/>
    </xf>
    <xf numFmtId="0" fontId="80" fillId="0" borderId="0" xfId="11" applyFont="1" applyAlignment="1" applyProtection="1">
      <alignment wrapText="1"/>
      <protection locked="0"/>
    </xf>
    <xf numFmtId="1" fontId="80" fillId="0" borderId="0" xfId="11" applyNumberFormat="1" applyFont="1" applyAlignment="1" applyProtection="1">
      <protection locked="0"/>
    </xf>
    <xf numFmtId="1" fontId="80" fillId="0" borderId="0" xfId="11" applyNumberFormat="1" applyFont="1" applyProtection="1">
      <protection locked="0"/>
    </xf>
    <xf numFmtId="0" fontId="80" fillId="0" borderId="0" xfId="11" applyFont="1" applyProtection="1">
      <protection locked="0"/>
    </xf>
    <xf numFmtId="0" fontId="11" fillId="0" borderId="0" xfId="11" applyFont="1" applyAlignment="1" applyProtection="1">
      <alignment wrapText="1"/>
      <protection locked="0"/>
    </xf>
    <xf numFmtId="0" fontId="13" fillId="0" borderId="128" xfId="5" applyFont="1" applyBorder="1" applyAlignment="1" applyProtection="1">
      <alignment horizontal="right" vertical="center"/>
      <protection locked="0"/>
    </xf>
    <xf numFmtId="0" fontId="13" fillId="0" borderId="130" xfId="5" applyFont="1" applyBorder="1" applyAlignment="1" applyProtection="1">
      <alignment horizontal="center" vertical="center" shrinkToFit="1"/>
      <protection locked="0"/>
    </xf>
    <xf numFmtId="0" fontId="11" fillId="0" borderId="129" xfId="5" applyBorder="1" applyAlignment="1" applyProtection="1">
      <alignment horizontal="center" vertical="center" shrinkToFit="1"/>
      <protection locked="0"/>
    </xf>
    <xf numFmtId="0" fontId="83" fillId="0" borderId="0" xfId="5" applyFont="1" applyBorder="1" applyAlignment="1" applyProtection="1">
      <alignment vertical="center"/>
      <protection locked="0"/>
    </xf>
    <xf numFmtId="0" fontId="83" fillId="0" borderId="0" xfId="5" applyFont="1" applyBorder="1" applyAlignment="1" applyProtection="1">
      <alignment horizontal="center" vertical="center"/>
      <protection locked="0"/>
    </xf>
    <xf numFmtId="0" fontId="83" fillId="0" borderId="0" xfId="5" applyFont="1" applyBorder="1" applyAlignment="1" applyProtection="1">
      <alignment horizontal="centerContinuous" vertical="center"/>
      <protection locked="0"/>
    </xf>
    <xf numFmtId="0" fontId="11" fillId="0" borderId="0" xfId="5" applyBorder="1" applyAlignment="1" applyProtection="1">
      <alignment horizontal="centerContinuous" vertical="center"/>
      <protection locked="0"/>
    </xf>
    <xf numFmtId="0" fontId="13" fillId="0" borderId="0" xfId="5" applyFont="1" applyBorder="1" applyAlignment="1" applyProtection="1">
      <alignment horizontal="center" vertical="center" shrinkToFit="1"/>
      <protection locked="0"/>
    </xf>
    <xf numFmtId="0" fontId="84" fillId="0" borderId="0" xfId="5" applyFont="1" applyBorder="1" applyAlignment="1" applyProtection="1">
      <alignment horizontal="center"/>
      <protection locked="0"/>
    </xf>
    <xf numFmtId="0" fontId="11" fillId="0" borderId="0" xfId="5" applyBorder="1" applyAlignment="1" applyProtection="1">
      <alignment horizontal="center" vertical="center" shrinkToFit="1"/>
      <protection locked="0"/>
    </xf>
    <xf numFmtId="0" fontId="0" fillId="0" borderId="0" xfId="0" applyProtection="1">
      <protection locked="0"/>
    </xf>
    <xf numFmtId="0" fontId="13" fillId="0" borderId="106" xfId="5" applyFont="1" applyBorder="1" applyAlignment="1" applyProtection="1">
      <alignment horizontal="right" vertical="center" shrinkToFit="1"/>
      <protection locked="0"/>
    </xf>
    <xf numFmtId="0" fontId="13" fillId="0" borderId="98" xfId="5" applyFont="1" applyBorder="1" applyAlignment="1" applyProtection="1">
      <alignment horizontal="right" vertical="center" shrinkToFit="1"/>
      <protection locked="0"/>
    </xf>
    <xf numFmtId="14" fontId="11" fillId="0" borderId="132" xfId="5" applyNumberFormat="1" applyFont="1" applyBorder="1" applyAlignment="1" applyProtection="1">
      <alignment horizontal="center" vertical="center" shrinkToFit="1"/>
      <protection locked="0"/>
    </xf>
    <xf numFmtId="0" fontId="83" fillId="0" borderId="98" xfId="5" applyFont="1" applyBorder="1" applyAlignment="1" applyProtection="1">
      <alignment horizontal="center" vertical="center"/>
      <protection locked="0"/>
    </xf>
    <xf numFmtId="0" fontId="83" fillId="0" borderId="98" xfId="5" applyFont="1" applyBorder="1" applyAlignment="1" applyProtection="1">
      <alignment horizontal="centerContinuous" vertical="center"/>
      <protection locked="0"/>
    </xf>
    <xf numFmtId="0" fontId="11" fillId="0" borderId="98" xfId="5" applyBorder="1" applyAlignment="1" applyProtection="1">
      <alignment horizontal="centerContinuous" vertical="center"/>
      <protection locked="0"/>
    </xf>
    <xf numFmtId="0" fontId="11" fillId="0" borderId="98" xfId="5" applyBorder="1" applyAlignment="1" applyProtection="1">
      <alignment horizontal="center" vertical="center" shrinkToFit="1"/>
      <protection locked="0"/>
    </xf>
    <xf numFmtId="0" fontId="84" fillId="0" borderId="98" xfId="5" applyFont="1" applyBorder="1" applyAlignment="1" applyProtection="1">
      <alignment horizontal="center"/>
      <protection locked="0"/>
    </xf>
    <xf numFmtId="0" fontId="13" fillId="0" borderId="133" xfId="5" applyFont="1" applyBorder="1" applyAlignment="1" applyProtection="1">
      <alignment horizontal="center"/>
      <protection locked="0"/>
    </xf>
    <xf numFmtId="0" fontId="10" fillId="7" borderId="133" xfId="5" applyFont="1" applyFill="1" applyBorder="1" applyAlignment="1" applyProtection="1">
      <alignment horizontal="center" wrapText="1"/>
      <protection locked="0"/>
    </xf>
    <xf numFmtId="0" fontId="13" fillId="7" borderId="129" xfId="5" applyFont="1" applyFill="1" applyBorder="1" applyAlignment="1" applyProtection="1">
      <alignment horizontal="center"/>
      <protection locked="0"/>
    </xf>
    <xf numFmtId="0" fontId="13" fillId="7" borderId="134" xfId="5" applyFont="1" applyFill="1" applyBorder="1" applyAlignment="1" applyProtection="1">
      <alignment horizontal="center"/>
      <protection locked="0"/>
    </xf>
    <xf numFmtId="165" fontId="13" fillId="0" borderId="105" xfId="5" applyNumberFormat="1" applyFont="1" applyBorder="1" applyAlignment="1" applyProtection="1">
      <alignment horizontal="center"/>
      <protection locked="0"/>
    </xf>
    <xf numFmtId="165" fontId="11" fillId="7" borderId="103" xfId="5" applyNumberFormat="1" applyFill="1" applyBorder="1" applyAlignment="1" applyProtection="1">
      <alignment horizontal="center"/>
      <protection locked="0"/>
    </xf>
    <xf numFmtId="165" fontId="11" fillId="2" borderId="1" xfId="5" applyNumberFormat="1" applyFill="1" applyBorder="1" applyAlignment="1" applyProtection="1">
      <alignment horizontal="center"/>
      <protection locked="0"/>
    </xf>
    <xf numFmtId="165" fontId="13" fillId="0" borderId="105" xfId="5" quotePrefix="1" applyNumberFormat="1" applyFont="1" applyBorder="1" applyAlignment="1" applyProtection="1">
      <alignment horizontal="center"/>
      <protection locked="0"/>
    </xf>
    <xf numFmtId="165" fontId="13" fillId="0" borderId="105" xfId="5" applyNumberFormat="1" applyFont="1" applyBorder="1" applyAlignment="1" applyProtection="1">
      <alignment horizontal="center"/>
    </xf>
    <xf numFmtId="165" fontId="11" fillId="2" borderId="103" xfId="5" applyNumberFormat="1" applyFill="1" applyBorder="1" applyAlignment="1" applyProtection="1">
      <alignment horizontal="center"/>
    </xf>
    <xf numFmtId="165" fontId="13" fillId="0" borderId="135" xfId="5" applyNumberFormat="1" applyFont="1" applyBorder="1" applyAlignment="1" applyProtection="1">
      <alignment horizontal="center"/>
    </xf>
    <xf numFmtId="165" fontId="11" fillId="2" borderId="106" xfId="5" applyNumberFormat="1" applyFill="1" applyBorder="1" applyAlignment="1" applyProtection="1">
      <alignment horizontal="center"/>
    </xf>
    <xf numFmtId="165" fontId="11" fillId="2" borderId="107" xfId="5" applyNumberFormat="1" applyFill="1" applyBorder="1" applyAlignment="1" applyProtection="1">
      <alignment horizontal="center"/>
      <protection locked="0"/>
    </xf>
    <xf numFmtId="0" fontId="13" fillId="0" borderId="128" xfId="5" applyNumberFormat="1" applyFont="1" applyBorder="1" applyAlignment="1" applyProtection="1">
      <alignment horizontal="center"/>
    </xf>
    <xf numFmtId="165" fontId="11" fillId="2" borderId="136" xfId="5" applyNumberFormat="1" applyFont="1" applyFill="1" applyBorder="1" applyAlignment="1" applyProtection="1">
      <alignment horizontal="center"/>
    </xf>
    <xf numFmtId="165" fontId="11" fillId="2" borderId="137" xfId="5" applyNumberFormat="1" applyFont="1" applyFill="1" applyBorder="1" applyAlignment="1" applyProtection="1">
      <alignment horizontal="center"/>
      <protection locked="0"/>
    </xf>
    <xf numFmtId="0" fontId="13" fillId="0" borderId="105" xfId="5" applyNumberFormat="1" applyFont="1" applyBorder="1" applyAlignment="1" applyProtection="1">
      <alignment horizontal="center"/>
    </xf>
    <xf numFmtId="165" fontId="11" fillId="2" borderId="103" xfId="5" applyNumberFormat="1" applyFont="1" applyFill="1" applyBorder="1" applyAlignment="1" applyProtection="1">
      <alignment horizontal="center"/>
    </xf>
    <xf numFmtId="165" fontId="11" fillId="2" borderId="104" xfId="5" applyNumberFormat="1" applyFont="1" applyFill="1" applyBorder="1" applyAlignment="1" applyProtection="1">
      <alignment horizontal="center"/>
      <protection locked="0"/>
    </xf>
    <xf numFmtId="0" fontId="85" fillId="0" borderId="105" xfId="5" applyNumberFormat="1" applyFont="1" applyBorder="1" applyAlignment="1" applyProtection="1">
      <alignment horizontal="center"/>
    </xf>
    <xf numFmtId="0" fontId="24" fillId="0" borderId="105" xfId="6" applyNumberFormat="1" applyFont="1" applyBorder="1" applyAlignment="1" applyProtection="1">
      <alignment horizontal="center"/>
    </xf>
    <xf numFmtId="165" fontId="11" fillId="0" borderId="103" xfId="5" applyNumberFormat="1" applyFont="1" applyFill="1" applyBorder="1" applyAlignment="1" applyProtection="1">
      <alignment horizontal="center"/>
    </xf>
    <xf numFmtId="0" fontId="13" fillId="0" borderId="138" xfId="5" applyNumberFormat="1" applyFont="1" applyBorder="1" applyAlignment="1" applyProtection="1">
      <alignment horizontal="center"/>
    </xf>
    <xf numFmtId="165" fontId="11" fillId="2" borderId="139" xfId="5" applyNumberFormat="1" applyFont="1" applyFill="1" applyBorder="1" applyAlignment="1" applyProtection="1">
      <alignment horizontal="center"/>
    </xf>
    <xf numFmtId="165" fontId="11" fillId="2" borderId="140" xfId="5" applyNumberFormat="1" applyFont="1" applyFill="1" applyBorder="1" applyAlignment="1" applyProtection="1">
      <alignment horizontal="center"/>
      <protection locked="0"/>
    </xf>
    <xf numFmtId="0" fontId="13" fillId="0" borderId="135" xfId="5" applyNumberFormat="1" applyFont="1" applyBorder="1" applyAlignment="1" applyProtection="1">
      <alignment horizontal="center"/>
    </xf>
    <xf numFmtId="165" fontId="11" fillId="2" borderId="106" xfId="5" applyNumberFormat="1" applyFont="1" applyFill="1" applyBorder="1" applyAlignment="1" applyProtection="1">
      <alignment horizontal="center"/>
    </xf>
    <xf numFmtId="165" fontId="11" fillId="2" borderId="108" xfId="5" applyNumberFormat="1" applyFont="1" applyFill="1" applyBorder="1" applyAlignment="1" applyProtection="1">
      <alignment horizontal="center"/>
      <protection locked="0"/>
    </xf>
    <xf numFmtId="0" fontId="13" fillId="0" borderId="97" xfId="5" applyNumberFormat="1" applyFont="1" applyBorder="1" applyAlignment="1" applyProtection="1">
      <alignment horizontal="center"/>
    </xf>
    <xf numFmtId="165" fontId="11" fillId="0" borderId="141" xfId="5" applyNumberFormat="1" applyFont="1" applyBorder="1" applyAlignment="1" applyProtection="1">
      <alignment horizontal="center"/>
    </xf>
    <xf numFmtId="165" fontId="11" fillId="0" borderId="142" xfId="5" applyNumberFormat="1" applyFont="1" applyBorder="1" applyAlignment="1" applyProtection="1">
      <alignment horizontal="center"/>
    </xf>
    <xf numFmtId="165" fontId="11" fillId="0" borderId="0" xfId="5" applyNumberFormat="1" applyFont="1" applyBorder="1" applyAlignment="1" applyProtection="1">
      <alignment horizontal="center"/>
      <protection locked="0"/>
    </xf>
    <xf numFmtId="0" fontId="13" fillId="0" borderId="128" xfId="5" applyFont="1" applyBorder="1" applyAlignment="1" applyProtection="1">
      <alignment horizontal="center"/>
    </xf>
    <xf numFmtId="0" fontId="86" fillId="0" borderId="136" xfId="5" applyFont="1" applyBorder="1" applyAlignment="1" applyProtection="1">
      <alignment horizontal="center" wrapText="1"/>
    </xf>
    <xf numFmtId="0" fontId="87" fillId="2" borderId="128" xfId="5" applyFont="1" applyFill="1" applyBorder="1" applyAlignment="1" applyProtection="1">
      <alignment horizontal="center"/>
      <protection locked="0"/>
    </xf>
    <xf numFmtId="0" fontId="13" fillId="0" borderId="105" xfId="5" applyFont="1" applyBorder="1" applyAlignment="1" applyProtection="1">
      <alignment horizontal="center"/>
      <protection locked="0"/>
    </xf>
    <xf numFmtId="165" fontId="87" fillId="2" borderId="105" xfId="5" applyNumberFormat="1" applyFont="1" applyFill="1" applyBorder="1" applyAlignment="1" applyProtection="1">
      <alignment horizontal="center"/>
      <protection locked="0"/>
    </xf>
    <xf numFmtId="165" fontId="11" fillId="7" borderId="143" xfId="5" applyNumberFormat="1" applyFill="1" applyBorder="1" applyAlignment="1" applyProtection="1">
      <alignment horizontal="center"/>
      <protection locked="0"/>
    </xf>
    <xf numFmtId="0" fontId="13" fillId="0" borderId="135" xfId="5" applyFont="1" applyBorder="1" applyAlignment="1" applyProtection="1">
      <alignment horizontal="center"/>
      <protection locked="0"/>
    </xf>
    <xf numFmtId="165" fontId="11" fillId="7" borderId="106" xfId="5" applyNumberFormat="1" applyFill="1" applyBorder="1" applyAlignment="1" applyProtection="1">
      <alignment horizontal="center"/>
      <protection locked="0"/>
    </xf>
    <xf numFmtId="165" fontId="11" fillId="7" borderId="144" xfId="5" applyNumberFormat="1" applyFill="1" applyBorder="1" applyAlignment="1" applyProtection="1">
      <alignment horizontal="center"/>
      <protection locked="0"/>
    </xf>
    <xf numFmtId="165" fontId="87" fillId="2" borderId="135" xfId="5" applyNumberFormat="1" applyFont="1" applyFill="1" applyBorder="1" applyAlignment="1" applyProtection="1">
      <alignment horizontal="center"/>
      <protection locked="0"/>
    </xf>
    <xf numFmtId="0" fontId="11" fillId="0" borderId="0" xfId="5" applyProtection="1">
      <protection locked="0"/>
    </xf>
    <xf numFmtId="0" fontId="14" fillId="0" borderId="0" xfId="5" applyFont="1" applyAlignment="1" applyProtection="1">
      <alignment horizontal="center"/>
      <protection locked="0"/>
    </xf>
    <xf numFmtId="0" fontId="13" fillId="0" borderId="0" xfId="13" applyFont="1"/>
    <xf numFmtId="0" fontId="41" fillId="0" borderId="0" xfId="14" applyAlignment="1" applyProtection="1"/>
    <xf numFmtId="0" fontId="40" fillId="0" borderId="0" xfId="13"/>
    <xf numFmtId="0" fontId="41" fillId="0" borderId="0" xfId="14" applyFont="1" applyAlignment="1" applyProtection="1"/>
    <xf numFmtId="0" fontId="11" fillId="0" borderId="0" xfId="13" applyFont="1"/>
    <xf numFmtId="0" fontId="11" fillId="0" borderId="0" xfId="13" quotePrefix="1" applyFont="1" applyAlignment="1">
      <alignment horizontal="center"/>
    </xf>
    <xf numFmtId="0" fontId="58" fillId="0" borderId="0" xfId="13" applyFont="1"/>
    <xf numFmtId="0" fontId="11" fillId="0" borderId="99" xfId="13" applyFont="1" applyBorder="1" applyAlignment="1">
      <alignment horizontal="center"/>
    </xf>
    <xf numFmtId="0" fontId="11" fillId="7" borderId="145" xfId="13" applyFont="1" applyFill="1" applyBorder="1" applyAlignment="1">
      <alignment horizontal="center"/>
    </xf>
    <xf numFmtId="0" fontId="11" fillId="7" borderId="145" xfId="13" applyFont="1" applyFill="1" applyBorder="1"/>
    <xf numFmtId="165" fontId="11" fillId="2" borderId="134" xfId="13" applyNumberFormat="1" applyFont="1" applyFill="1" applyBorder="1"/>
    <xf numFmtId="0" fontId="11" fillId="2" borderId="146" xfId="13" applyFont="1" applyFill="1" applyBorder="1"/>
    <xf numFmtId="0" fontId="11" fillId="2" borderId="0" xfId="13" applyFont="1" applyFill="1"/>
    <xf numFmtId="0" fontId="11" fillId="7" borderId="22" xfId="13" applyFont="1" applyFill="1" applyBorder="1" applyAlignment="1">
      <alignment horizontal="center"/>
    </xf>
    <xf numFmtId="0" fontId="11" fillId="7" borderId="87" xfId="13" applyFont="1" applyFill="1" applyBorder="1" applyAlignment="1">
      <alignment horizontal="center"/>
    </xf>
    <xf numFmtId="0" fontId="11" fillId="7" borderId="87" xfId="13" applyFont="1" applyFill="1" applyBorder="1"/>
    <xf numFmtId="165" fontId="11" fillId="2" borderId="1" xfId="13" applyNumberFormat="1" applyFont="1" applyFill="1" applyBorder="1"/>
    <xf numFmtId="0" fontId="11" fillId="2" borderId="104" xfId="13" applyFont="1" applyFill="1" applyBorder="1"/>
    <xf numFmtId="0" fontId="11" fillId="0" borderId="22" xfId="13" applyFont="1" applyBorder="1" applyAlignment="1">
      <alignment horizontal="center"/>
    </xf>
    <xf numFmtId="0" fontId="11" fillId="2" borderId="0" xfId="13" applyFont="1" applyFill="1" applyAlignment="1">
      <alignment horizontal="right"/>
    </xf>
    <xf numFmtId="0" fontId="11" fillId="0" borderId="22" xfId="13" applyFont="1" applyBorder="1"/>
    <xf numFmtId="165" fontId="64" fillId="7" borderId="0" xfId="13" applyNumberFormat="1" applyFont="1" applyFill="1"/>
    <xf numFmtId="0" fontId="11" fillId="7" borderId="0" xfId="13" applyFont="1" applyFill="1"/>
    <xf numFmtId="0" fontId="11" fillId="2" borderId="87" xfId="13" applyFont="1" applyFill="1" applyBorder="1" applyAlignment="1">
      <alignment horizontal="center"/>
    </xf>
    <xf numFmtId="0" fontId="11" fillId="2" borderId="87" xfId="13" applyFont="1" applyFill="1" applyBorder="1"/>
    <xf numFmtId="165" fontId="11" fillId="2" borderId="87" xfId="13" applyNumberFormat="1" applyFont="1" applyFill="1" applyBorder="1"/>
    <xf numFmtId="0" fontId="11" fillId="0" borderId="22" xfId="13" applyFont="1" applyBorder="1" applyAlignment="1">
      <alignment horizontal="right"/>
    </xf>
    <xf numFmtId="0" fontId="11" fillId="2" borderId="87" xfId="13" applyFont="1" applyFill="1" applyBorder="1" applyAlignment="1">
      <alignment horizontal="left"/>
    </xf>
    <xf numFmtId="165" fontId="88" fillId="2" borderId="0" xfId="13" applyNumberFormat="1" applyFont="1" applyFill="1" applyAlignment="1">
      <alignment horizontal="right"/>
    </xf>
    <xf numFmtId="0" fontId="11" fillId="0" borderId="97" xfId="13" applyFont="1" applyBorder="1"/>
    <xf numFmtId="0" fontId="11" fillId="2" borderId="147" xfId="13" applyFont="1" applyFill="1" applyBorder="1" applyAlignment="1">
      <alignment horizontal="center"/>
    </xf>
    <xf numFmtId="0" fontId="11" fillId="2" borderId="147" xfId="13" applyFont="1" applyFill="1" applyBorder="1"/>
    <xf numFmtId="0" fontId="11" fillId="2" borderId="5" xfId="13" applyFont="1" applyFill="1" applyBorder="1"/>
    <xf numFmtId="0" fontId="11" fillId="2" borderId="148" xfId="13" applyFont="1" applyFill="1" applyBorder="1"/>
    <xf numFmtId="0" fontId="88" fillId="2" borderId="0" xfId="13" applyFont="1" applyFill="1" applyAlignment="1">
      <alignment horizontal="left"/>
    </xf>
    <xf numFmtId="165" fontId="64" fillId="7" borderId="0" xfId="13" applyNumberFormat="1" applyFont="1" applyFill="1" applyAlignment="1">
      <alignment horizontal="right"/>
    </xf>
    <xf numFmtId="165" fontId="11" fillId="2" borderId="0" xfId="13" applyNumberFormat="1" applyFont="1" applyFill="1" applyAlignment="1">
      <alignment horizontal="right"/>
    </xf>
    <xf numFmtId="0" fontId="40" fillId="0" borderId="0" xfId="13" applyProtection="1"/>
    <xf numFmtId="0" fontId="11" fillId="2" borderId="0" xfId="13" applyFont="1" applyFill="1" applyProtection="1"/>
    <xf numFmtId="0" fontId="11" fillId="0" borderId="0" xfId="13" applyFont="1" applyProtection="1"/>
    <xf numFmtId="0" fontId="11" fillId="2" borderId="0" xfId="13" applyFont="1" applyFill="1" applyAlignment="1" applyProtection="1">
      <alignment horizontal="left"/>
    </xf>
    <xf numFmtId="165" fontId="11" fillId="2" borderId="0" xfId="13" applyNumberFormat="1" applyFont="1" applyFill="1" applyProtection="1"/>
    <xf numFmtId="0" fontId="88" fillId="2" borderId="0" xfId="13" applyFont="1" applyFill="1" applyProtection="1"/>
    <xf numFmtId="166" fontId="11" fillId="2" borderId="0" xfId="13" applyNumberFormat="1" applyFont="1" applyFill="1" applyProtection="1"/>
    <xf numFmtId="165" fontId="11" fillId="2" borderId="0" xfId="13" applyNumberFormat="1" applyFont="1" applyFill="1" applyBorder="1" applyProtection="1"/>
    <xf numFmtId="0" fontId="88" fillId="2" borderId="0" xfId="13" applyFont="1" applyFill="1" applyAlignment="1" applyProtection="1">
      <alignment horizontal="left"/>
    </xf>
    <xf numFmtId="166" fontId="11" fillId="0" borderId="0" xfId="13" applyNumberFormat="1" applyFont="1" applyProtection="1"/>
    <xf numFmtId="0" fontId="13" fillId="0" borderId="0" xfId="13" applyFont="1" applyAlignment="1" applyProtection="1">
      <alignment horizontal="centerContinuous"/>
    </xf>
    <xf numFmtId="0" fontId="11" fillId="0" borderId="0" xfId="13" applyFont="1" applyAlignment="1" applyProtection="1">
      <alignment horizontal="centerContinuous"/>
    </xf>
    <xf numFmtId="0" fontId="88" fillId="0" borderId="0" xfId="13" applyFont="1" applyAlignment="1" applyProtection="1">
      <alignment horizontal="left"/>
    </xf>
    <xf numFmtId="0" fontId="11" fillId="2" borderId="2" xfId="13" applyFont="1" applyFill="1" applyBorder="1" applyProtection="1"/>
    <xf numFmtId="0" fontId="11" fillId="2" borderId="3" xfId="13" applyFont="1" applyFill="1" applyBorder="1" applyProtection="1"/>
    <xf numFmtId="0" fontId="11" fillId="2" borderId="4" xfId="13" applyFont="1" applyFill="1" applyBorder="1" applyProtection="1"/>
    <xf numFmtId="0" fontId="11" fillId="2" borderId="5" xfId="13" applyFont="1" applyFill="1" applyBorder="1" applyProtection="1"/>
    <xf numFmtId="0" fontId="11" fillId="2" borderId="0" xfId="13" applyFont="1" applyFill="1" applyBorder="1" applyProtection="1"/>
    <xf numFmtId="0" fontId="11" fillId="2" borderId="0" xfId="13" applyFont="1" applyFill="1" applyBorder="1" applyAlignment="1" applyProtection="1">
      <alignment horizontal="right"/>
    </xf>
    <xf numFmtId="0" fontId="11" fillId="2" borderId="7" xfId="13" applyFont="1" applyFill="1" applyBorder="1" applyProtection="1"/>
    <xf numFmtId="0" fontId="11" fillId="0" borderId="0" xfId="13" applyFont="1" applyBorder="1" applyProtection="1"/>
    <xf numFmtId="0" fontId="88" fillId="0" borderId="0" xfId="13" applyFont="1" applyProtection="1"/>
    <xf numFmtId="0" fontId="89" fillId="0" borderId="0" xfId="13" applyFont="1"/>
    <xf numFmtId="0" fontId="11" fillId="2" borderId="8" xfId="13" applyFont="1" applyFill="1" applyBorder="1" applyProtection="1"/>
    <xf numFmtId="0" fontId="11" fillId="2" borderId="6" xfId="13" applyFont="1" applyFill="1" applyBorder="1" applyProtection="1"/>
    <xf numFmtId="0" fontId="11" fillId="2" borderId="6" xfId="13" applyFont="1" applyFill="1" applyBorder="1" applyAlignment="1" applyProtection="1">
      <alignment horizontal="right"/>
    </xf>
    <xf numFmtId="0" fontId="11" fillId="2" borderId="9" xfId="13" applyFont="1" applyFill="1" applyBorder="1" applyProtection="1"/>
    <xf numFmtId="0" fontId="11" fillId="7" borderId="0" xfId="13" applyFont="1" applyFill="1" applyProtection="1"/>
    <xf numFmtId="0" fontId="40" fillId="7" borderId="0" xfId="13" applyNumberFormat="1" applyFill="1" applyProtection="1"/>
    <xf numFmtId="167" fontId="13" fillId="0" borderId="0" xfId="13" applyNumberFormat="1" applyFont="1"/>
    <xf numFmtId="167" fontId="11" fillId="0" borderId="0" xfId="13" applyNumberFormat="1" applyFont="1"/>
    <xf numFmtId="0" fontId="11" fillId="0" borderId="0" xfId="13" applyFont="1" applyAlignment="1">
      <alignment horizontal="center"/>
    </xf>
    <xf numFmtId="166" fontId="11" fillId="0" borderId="0" xfId="13" applyNumberFormat="1" applyFont="1"/>
    <xf numFmtId="0" fontId="90" fillId="8" borderId="0" xfId="13" applyFont="1" applyFill="1"/>
    <xf numFmtId="167" fontId="63" fillId="8" borderId="0" xfId="15" applyNumberFormat="1" applyFont="1" applyFill="1"/>
    <xf numFmtId="9" fontId="11" fillId="0" borderId="0" xfId="15" applyFont="1"/>
    <xf numFmtId="0" fontId="11" fillId="2" borderId="2" xfId="13" applyFont="1" applyFill="1" applyBorder="1" applyAlignment="1">
      <alignment horizontal="left"/>
    </xf>
    <xf numFmtId="0" fontId="11" fillId="2" borderId="3" xfId="13" applyFont="1" applyFill="1" applyBorder="1" applyAlignment="1">
      <alignment horizontal="left"/>
    </xf>
    <xf numFmtId="0" fontId="11" fillId="2" borderId="4" xfId="13" applyFont="1" applyFill="1" applyBorder="1"/>
    <xf numFmtId="168" fontId="11" fillId="0" borderId="0" xfId="13" applyNumberFormat="1" applyFont="1"/>
    <xf numFmtId="0" fontId="11" fillId="2" borderId="8" xfId="13" applyFont="1" applyFill="1" applyBorder="1"/>
    <xf numFmtId="0" fontId="11" fillId="2" borderId="6" xfId="13" applyFont="1" applyFill="1" applyBorder="1"/>
    <xf numFmtId="0" fontId="11" fillId="2" borderId="9" xfId="13" applyFont="1" applyFill="1" applyBorder="1"/>
    <xf numFmtId="0" fontId="91" fillId="8" borderId="0" xfId="13" applyFont="1" applyFill="1"/>
    <xf numFmtId="167" fontId="92" fillId="8" borderId="0" xfId="15" applyNumberFormat="1" applyFont="1" applyFill="1"/>
    <xf numFmtId="0" fontId="10" fillId="0" borderId="0" xfId="13" applyFont="1"/>
    <xf numFmtId="0" fontId="40" fillId="0" borderId="149" xfId="13" applyFont="1" applyBorder="1"/>
    <xf numFmtId="0" fontId="13" fillId="0" borderId="136" xfId="13" applyFont="1" applyBorder="1"/>
    <xf numFmtId="0" fontId="13" fillId="0" borderId="134" xfId="13" applyFont="1" applyBorder="1"/>
    <xf numFmtId="0" fontId="93" fillId="0" borderId="137" xfId="13" applyFont="1" applyBorder="1"/>
    <xf numFmtId="0" fontId="13" fillId="0" borderId="22" xfId="13" applyFont="1" applyBorder="1"/>
    <xf numFmtId="0" fontId="11" fillId="2" borderId="1" xfId="13" applyFont="1" applyFill="1" applyBorder="1"/>
    <xf numFmtId="166" fontId="11" fillId="2" borderId="1" xfId="13" applyNumberFormat="1" applyFont="1" applyFill="1" applyBorder="1"/>
    <xf numFmtId="0" fontId="40" fillId="2" borderId="1" xfId="13" applyFill="1" applyBorder="1"/>
    <xf numFmtId="168" fontId="40" fillId="2" borderId="104" xfId="13" applyNumberFormat="1" applyFont="1" applyFill="1" applyBorder="1"/>
    <xf numFmtId="0" fontId="93" fillId="0" borderId="22" xfId="13" applyFont="1" applyBorder="1"/>
    <xf numFmtId="0" fontId="11" fillId="0" borderId="0" xfId="13" applyFont="1" applyBorder="1"/>
    <xf numFmtId="166" fontId="40" fillId="2" borderId="1" xfId="13" applyNumberFormat="1" applyFill="1" applyBorder="1"/>
    <xf numFmtId="0" fontId="13" fillId="0" borderId="97" xfId="13" applyFont="1" applyBorder="1"/>
    <xf numFmtId="0" fontId="11" fillId="0" borderId="0" xfId="13" applyFont="1" applyAlignment="1">
      <alignment horizontal="right"/>
    </xf>
    <xf numFmtId="0" fontId="11" fillId="0" borderId="136" xfId="13" applyFont="1" applyBorder="1" applyAlignment="1">
      <alignment wrapText="1"/>
    </xf>
    <xf numFmtId="0" fontId="58" fillId="0" borderId="134" xfId="13" applyFont="1" applyBorder="1" applyAlignment="1">
      <alignment horizontal="center" wrapText="1"/>
    </xf>
    <xf numFmtId="0" fontId="58" fillId="0" borderId="137" xfId="13" applyFont="1" applyBorder="1" applyAlignment="1">
      <alignment horizontal="center" wrapText="1"/>
    </xf>
    <xf numFmtId="0" fontId="11" fillId="0" borderId="0" xfId="13" applyFont="1" applyAlignment="1">
      <alignment wrapText="1"/>
    </xf>
    <xf numFmtId="0" fontId="13" fillId="0" borderId="150" xfId="13" applyFont="1" applyBorder="1"/>
    <xf numFmtId="168" fontId="11" fillId="2" borderId="1" xfId="13" applyNumberFormat="1" applyFont="1" applyFill="1" applyBorder="1"/>
    <xf numFmtId="0" fontId="11" fillId="2" borderId="1" xfId="13" applyFont="1" applyFill="1" applyBorder="1" applyAlignment="1">
      <alignment horizontal="right"/>
    </xf>
    <xf numFmtId="9" fontId="11" fillId="2" borderId="104" xfId="15" applyFont="1" applyFill="1" applyBorder="1"/>
    <xf numFmtId="9" fontId="11" fillId="2" borderId="1" xfId="15" applyFont="1" applyFill="1" applyBorder="1"/>
    <xf numFmtId="0" fontId="11" fillId="0" borderId="141" xfId="13" applyFont="1" applyBorder="1"/>
    <xf numFmtId="0" fontId="11" fillId="2" borderId="107" xfId="13" applyFont="1" applyFill="1" applyBorder="1"/>
    <xf numFmtId="0" fontId="11" fillId="2" borderId="107" xfId="13" applyFont="1" applyFill="1" applyBorder="1" applyAlignment="1">
      <alignment horizontal="right"/>
    </xf>
    <xf numFmtId="0" fontId="11" fillId="2" borderId="108" xfId="13" applyFont="1" applyFill="1" applyBorder="1"/>
    <xf numFmtId="0" fontId="11" fillId="2" borderId="1" xfId="15" applyNumberFormat="1" applyFont="1" applyFill="1" applyBorder="1"/>
    <xf numFmtId="0" fontId="3" fillId="0" borderId="0" xfId="8" applyFont="1" applyAlignment="1">
      <alignment horizontal="center" vertical="center" wrapText="1"/>
    </xf>
    <xf numFmtId="0" fontId="3" fillId="0" borderId="0" xfId="8" applyFont="1" applyAlignment="1">
      <alignment horizontal="left" vertical="center" wrapText="1"/>
    </xf>
    <xf numFmtId="0" fontId="3" fillId="0" borderId="152" xfId="8" applyFont="1" applyBorder="1" applyAlignment="1">
      <alignment horizontal="center" vertical="center" wrapText="1"/>
    </xf>
    <xf numFmtId="0" fontId="3" fillId="0" borderId="151" xfId="8" applyFont="1" applyBorder="1" applyAlignment="1">
      <alignment horizontal="center" vertical="center" wrapText="1"/>
    </xf>
    <xf numFmtId="0" fontId="58" fillId="0" borderId="1" xfId="8" applyFont="1" applyBorder="1" applyAlignment="1">
      <alignment horizontal="center" vertical="center" wrapText="1"/>
    </xf>
    <xf numFmtId="0" fontId="58" fillId="0" borderId="1" xfId="8" applyFont="1" applyBorder="1" applyAlignment="1">
      <alignment horizontal="left" vertical="center" wrapText="1"/>
    </xf>
    <xf numFmtId="0" fontId="58" fillId="0" borderId="1" xfId="8" applyFont="1" applyFill="1" applyBorder="1" applyAlignment="1">
      <alignment horizontal="center" vertical="center" wrapText="1"/>
    </xf>
    <xf numFmtId="0" fontId="58" fillId="0" borderId="0" xfId="8" applyFont="1" applyBorder="1" applyAlignment="1">
      <alignment horizontal="center" vertical="center" wrapText="1"/>
    </xf>
    <xf numFmtId="0" fontId="58" fillId="0" borderId="0" xfId="8" applyFont="1" applyBorder="1" applyAlignment="1">
      <alignment horizontal="left" vertical="center" wrapText="1"/>
    </xf>
    <xf numFmtId="0" fontId="58" fillId="0" borderId="0" xfId="8" applyFont="1" applyFill="1" applyBorder="1" applyAlignment="1">
      <alignment horizontal="center" vertical="center" wrapText="1"/>
    </xf>
    <xf numFmtId="0" fontId="95" fillId="0" borderId="0" xfId="7" applyFont="1" applyAlignment="1">
      <alignment horizontal="center" vertical="center" wrapText="1"/>
    </xf>
    <xf numFmtId="0" fontId="95" fillId="0" borderId="0" xfId="7" applyFont="1" applyAlignment="1">
      <alignment horizontal="left" vertical="center" wrapText="1"/>
    </xf>
    <xf numFmtId="0" fontId="0" fillId="3" borderId="0" xfId="0" applyFill="1" applyBorder="1" applyAlignment="1">
      <alignment horizontal="center" vertical="center"/>
    </xf>
    <xf numFmtId="0" fontId="0" fillId="3" borderId="3" xfId="0" applyFont="1" applyFill="1" applyBorder="1" applyAlignment="1">
      <alignment horizontal="center"/>
    </xf>
    <xf numFmtId="0" fontId="0" fillId="3" borderId="87" xfId="0" applyFont="1" applyFill="1" applyBorder="1" applyAlignment="1">
      <alignment horizontal="center"/>
    </xf>
    <xf numFmtId="0" fontId="0" fillId="3" borderId="10" xfId="0" applyFont="1" applyFill="1" applyBorder="1" applyAlignment="1">
      <alignment horizontal="center"/>
    </xf>
    <xf numFmtId="0" fontId="0" fillId="3" borderId="11" xfId="0" applyFont="1" applyFill="1" applyBorder="1" applyAlignment="1">
      <alignment horizontal="center"/>
    </xf>
    <xf numFmtId="0" fontId="42" fillId="3" borderId="3" xfId="0" applyFont="1" applyFill="1" applyBorder="1" applyAlignment="1">
      <alignment horizontal="left"/>
    </xf>
    <xf numFmtId="0" fontId="42" fillId="3" borderId="0" xfId="0" applyFont="1" applyFill="1" applyBorder="1" applyAlignment="1">
      <alignment horizontal="right"/>
    </xf>
    <xf numFmtId="0" fontId="0" fillId="3" borderId="6" xfId="0" applyFont="1" applyFill="1" applyBorder="1" applyAlignment="1" applyProtection="1">
      <alignment horizontal="center"/>
      <protection locked="0"/>
    </xf>
    <xf numFmtId="0" fontId="0" fillId="3" borderId="0" xfId="0" applyFont="1" applyFill="1" applyBorder="1" applyAlignment="1" applyProtection="1">
      <alignment horizontal="center"/>
      <protection locked="0"/>
    </xf>
    <xf numFmtId="14" fontId="0" fillId="3" borderId="6" xfId="0" applyNumberFormat="1" applyFont="1" applyFill="1" applyBorder="1" applyAlignment="1" applyProtection="1">
      <alignment horizontal="center"/>
      <protection locked="0"/>
    </xf>
    <xf numFmtId="0" fontId="42" fillId="3" borderId="0" xfId="0" applyFont="1" applyFill="1" applyBorder="1" applyAlignment="1">
      <alignment horizontal="center"/>
    </xf>
    <xf numFmtId="0" fontId="42" fillId="3" borderId="7" xfId="0" applyFont="1" applyFill="1" applyBorder="1" applyAlignment="1">
      <alignment horizontal="center"/>
    </xf>
    <xf numFmtId="0" fontId="2" fillId="3" borderId="6" xfId="1" applyFill="1" applyBorder="1" applyAlignment="1" applyProtection="1">
      <alignment horizontal="center"/>
      <protection locked="0"/>
    </xf>
    <xf numFmtId="0" fontId="0" fillId="3" borderId="0" xfId="0" applyFont="1" applyFill="1" applyBorder="1" applyAlignment="1">
      <alignment horizontal="left"/>
    </xf>
    <xf numFmtId="0" fontId="0" fillId="3" borderId="0" xfId="0" applyFont="1" applyFill="1" applyBorder="1" applyAlignment="1" applyProtection="1">
      <alignment horizontal="left" vertical="center"/>
      <protection locked="0"/>
    </xf>
    <xf numFmtId="0" fontId="60" fillId="0" borderId="0" xfId="0" applyFont="1" applyBorder="1" applyAlignment="1" applyProtection="1">
      <alignment horizontal="center" vertical="center"/>
      <protection locked="0"/>
    </xf>
    <xf numFmtId="0" fontId="60" fillId="0" borderId="16" xfId="0" applyFont="1" applyBorder="1" applyAlignment="1" applyProtection="1">
      <alignment horizontal="center" vertical="center"/>
      <protection locked="0"/>
    </xf>
    <xf numFmtId="0" fontId="60" fillId="0" borderId="20" xfId="0" applyFont="1" applyBorder="1" applyAlignment="1" applyProtection="1">
      <alignment horizontal="center" vertical="center"/>
      <protection locked="0"/>
    </xf>
    <xf numFmtId="0" fontId="60" fillId="0" borderId="21" xfId="0" applyFont="1" applyBorder="1" applyAlignment="1" applyProtection="1">
      <alignment horizontal="center" vertical="center"/>
      <protection locked="0"/>
    </xf>
    <xf numFmtId="0" fontId="59" fillId="0" borderId="78" xfId="0" applyFont="1" applyBorder="1" applyAlignment="1">
      <alignment horizontal="left" vertical="center" wrapText="1"/>
    </xf>
    <xf numFmtId="0" fontId="59" fillId="0" borderId="13" xfId="0" applyFont="1" applyBorder="1" applyAlignment="1">
      <alignment horizontal="left" vertical="center" wrapText="1"/>
    </xf>
    <xf numFmtId="0" fontId="59" fillId="0" borderId="79" xfId="0" applyFont="1" applyBorder="1" applyAlignment="1">
      <alignment horizontal="left" vertical="center" wrapText="1"/>
    </xf>
    <xf numFmtId="0" fontId="59" fillId="0" borderId="44" xfId="0" applyFont="1" applyBorder="1" applyAlignment="1">
      <alignment horizontal="left" vertical="center" wrapText="1"/>
    </xf>
    <xf numFmtId="0" fontId="59" fillId="0" borderId="20" xfId="0" applyFont="1" applyBorder="1" applyAlignment="1">
      <alignment horizontal="left" vertical="center" wrapText="1"/>
    </xf>
    <xf numFmtId="0" fontId="59" fillId="0" borderId="77" xfId="0" applyFont="1" applyBorder="1" applyAlignment="1">
      <alignment horizontal="left" vertical="center" wrapText="1"/>
    </xf>
    <xf numFmtId="0" fontId="59" fillId="0" borderId="80" xfId="0" applyFont="1" applyBorder="1" applyAlignment="1">
      <alignment horizontal="left" vertical="center"/>
    </xf>
    <xf numFmtId="0" fontId="59" fillId="0" borderId="54" xfId="0" applyFont="1" applyBorder="1" applyAlignment="1">
      <alignment horizontal="left" vertical="center"/>
    </xf>
    <xf numFmtId="0" fontId="59" fillId="0" borderId="81" xfId="0" applyFont="1" applyBorder="1" applyAlignment="1">
      <alignment horizontal="left" vertical="center"/>
    </xf>
    <xf numFmtId="0" fontId="59" fillId="0" borderId="82" xfId="0" applyFont="1" applyBorder="1" applyAlignment="1" applyProtection="1">
      <alignment horizontal="center" vertical="center"/>
      <protection locked="0"/>
    </xf>
    <xf numFmtId="0" fontId="59" fillId="0" borderId="83" xfId="0" applyFont="1" applyBorder="1" applyAlignment="1" applyProtection="1">
      <alignment horizontal="center" vertical="center"/>
      <protection locked="0"/>
    </xf>
    <xf numFmtId="0" fontId="59" fillId="0" borderId="13" xfId="0" applyFont="1" applyBorder="1" applyAlignment="1">
      <alignment horizontal="center" vertical="top"/>
    </xf>
    <xf numFmtId="0" fontId="59" fillId="0" borderId="14" xfId="0" applyFont="1" applyBorder="1" applyAlignment="1">
      <alignment horizontal="center" vertical="top"/>
    </xf>
    <xf numFmtId="49" fontId="11" fillId="0" borderId="84" xfId="0" applyNumberFormat="1" applyFont="1" applyFill="1" applyBorder="1" applyAlignment="1">
      <alignment horizontal="right" vertical="center"/>
    </xf>
    <xf numFmtId="49" fontId="11" fillId="0" borderId="85" xfId="0" applyNumberFormat="1" applyFont="1" applyFill="1" applyBorder="1" applyAlignment="1">
      <alignment horizontal="right" vertical="center"/>
    </xf>
    <xf numFmtId="49" fontId="11" fillId="0" borderId="86" xfId="0" applyNumberFormat="1" applyFont="1" applyFill="1" applyBorder="1" applyAlignment="1">
      <alignment horizontal="right" vertical="center"/>
    </xf>
    <xf numFmtId="0" fontId="13" fillId="0" borderId="66" xfId="0" applyFont="1" applyBorder="1"/>
    <xf numFmtId="0" fontId="13" fillId="0" borderId="67" xfId="0" applyFont="1" applyBorder="1"/>
    <xf numFmtId="49" fontId="20" fillId="0" borderId="19" xfId="0" applyNumberFormat="1" applyFont="1" applyBorder="1" applyAlignment="1" applyProtection="1">
      <alignment horizontal="left" vertical="top" wrapText="1"/>
      <protection locked="0"/>
    </xf>
    <xf numFmtId="49" fontId="20" fillId="0" borderId="20" xfId="0" applyNumberFormat="1" applyFont="1" applyBorder="1" applyAlignment="1" applyProtection="1">
      <alignment horizontal="left" vertical="top" wrapText="1"/>
      <protection locked="0"/>
    </xf>
    <xf numFmtId="49" fontId="20" fillId="0" borderId="21" xfId="0" applyNumberFormat="1" applyFont="1" applyBorder="1" applyAlignment="1" applyProtection="1">
      <alignment horizontal="left" vertical="top" wrapText="1"/>
      <protection locked="0"/>
    </xf>
    <xf numFmtId="49" fontId="20" fillId="0" borderId="15" xfId="0" applyNumberFormat="1" applyFont="1" applyBorder="1" applyAlignment="1" applyProtection="1">
      <alignment horizontal="left" vertical="top" wrapText="1"/>
      <protection locked="0"/>
    </xf>
    <xf numFmtId="49" fontId="20" fillId="0" borderId="0" xfId="0" applyNumberFormat="1" applyFont="1" applyBorder="1" applyAlignment="1" applyProtection="1">
      <alignment horizontal="left" vertical="top" wrapText="1"/>
      <protection locked="0"/>
    </xf>
    <xf numFmtId="49" fontId="20" fillId="0" borderId="16" xfId="0" applyNumberFormat="1" applyFont="1" applyBorder="1" applyAlignment="1" applyProtection="1">
      <alignment horizontal="left" vertical="top" wrapText="1"/>
      <protection locked="0"/>
    </xf>
    <xf numFmtId="0" fontId="62" fillId="0" borderId="80" xfId="0" applyFont="1" applyBorder="1" applyAlignment="1">
      <alignment horizontal="center" vertical="center"/>
    </xf>
    <xf numFmtId="0" fontId="62" fillId="0" borderId="54" xfId="0" applyFont="1" applyBorder="1" applyAlignment="1">
      <alignment horizontal="center" vertical="center"/>
    </xf>
    <xf numFmtId="0" fontId="62" fillId="0" borderId="4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13" fillId="0" borderId="68" xfId="0" applyFont="1" applyBorder="1" applyAlignment="1">
      <alignment horizontal="center" vertical="center"/>
    </xf>
    <xf numFmtId="0" fontId="13" fillId="0" borderId="24" xfId="0" applyFont="1" applyBorder="1" applyAlignment="1">
      <alignment horizontal="center" vertical="center"/>
    </xf>
    <xf numFmtId="0" fontId="13" fillId="0" borderId="23" xfId="0" applyFont="1" applyBorder="1" applyAlignment="1">
      <alignment horizontal="center" vertical="center"/>
    </xf>
    <xf numFmtId="49" fontId="20" fillId="0" borderId="51" xfId="0" applyNumberFormat="1" applyFont="1" applyBorder="1" applyAlignment="1" applyProtection="1">
      <alignment horizontal="left" vertical="top" wrapText="1"/>
      <protection locked="0"/>
    </xf>
    <xf numFmtId="49" fontId="20" fillId="0" borderId="52" xfId="0" applyNumberFormat="1" applyFont="1" applyBorder="1" applyAlignment="1" applyProtection="1">
      <alignment horizontal="left" vertical="top" wrapText="1"/>
      <protection locked="0"/>
    </xf>
    <xf numFmtId="49" fontId="20" fillId="0" borderId="50" xfId="0" applyNumberFormat="1" applyFont="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4" xfId="0" applyFont="1" applyFill="1" applyBorder="1" applyAlignment="1" applyProtection="1">
      <alignment horizontal="left" vertical="top" wrapText="1"/>
      <protection locked="0"/>
    </xf>
    <xf numFmtId="0" fontId="27" fillId="0" borderId="15" xfId="0" applyFont="1" applyFill="1" applyBorder="1" applyAlignment="1" applyProtection="1">
      <alignment horizontal="left" vertical="top" wrapText="1"/>
      <protection locked="0"/>
    </xf>
    <xf numFmtId="0" fontId="27" fillId="0" borderId="16" xfId="0" applyFont="1" applyFill="1" applyBorder="1" applyAlignment="1" applyProtection="1">
      <alignment horizontal="left" vertical="top" wrapText="1"/>
      <protection locked="0"/>
    </xf>
    <xf numFmtId="0" fontId="27" fillId="0" borderId="19" xfId="0" applyFont="1" applyFill="1" applyBorder="1" applyAlignment="1" applyProtection="1">
      <alignment horizontal="left" vertical="top" wrapText="1"/>
      <protection locked="0"/>
    </xf>
    <xf numFmtId="0" fontId="27" fillId="0" borderId="21" xfId="0" applyFont="1" applyFill="1" applyBorder="1" applyAlignment="1" applyProtection="1">
      <alignment horizontal="left" vertical="top" wrapText="1"/>
      <protection locked="0"/>
    </xf>
    <xf numFmtId="0" fontId="13" fillId="0" borderId="66" xfId="0" applyFont="1" applyBorder="1" applyAlignment="1">
      <alignment vertical="top"/>
    </xf>
    <xf numFmtId="0" fontId="13" fillId="0" borderId="67" xfId="0" applyFont="1" applyBorder="1" applyAlignment="1">
      <alignment vertical="top"/>
    </xf>
    <xf numFmtId="49" fontId="17" fillId="0" borderId="56" xfId="0" applyNumberFormat="1" applyFont="1" applyFill="1" applyBorder="1" applyAlignment="1" applyProtection="1">
      <alignment horizontal="center" vertical="center"/>
      <protection locked="0"/>
    </xf>
    <xf numFmtId="49" fontId="17" fillId="0" borderId="20" xfId="0" applyNumberFormat="1" applyFont="1" applyFill="1" applyBorder="1" applyAlignment="1" applyProtection="1">
      <alignment horizontal="center" vertical="center"/>
      <protection locked="0"/>
    </xf>
    <xf numFmtId="49" fontId="17" fillId="0" borderId="21" xfId="0" applyNumberFormat="1" applyFont="1" applyFill="1" applyBorder="1" applyAlignment="1" applyProtection="1">
      <alignment horizontal="center" vertical="center"/>
      <protection locked="0"/>
    </xf>
    <xf numFmtId="0" fontId="19" fillId="0" borderId="32" xfId="0" applyFont="1" applyBorder="1" applyAlignment="1" applyProtection="1">
      <alignment horizontal="center" vertical="center"/>
      <protection locked="0"/>
    </xf>
    <xf numFmtId="0" fontId="19" fillId="0" borderId="34" xfId="0" applyFont="1" applyBorder="1" applyAlignment="1" applyProtection="1">
      <alignment horizontal="center" vertical="center"/>
      <protection locked="0"/>
    </xf>
    <xf numFmtId="0" fontId="19" fillId="0" borderId="36" xfId="0" applyFont="1" applyBorder="1" applyAlignment="1" applyProtection="1">
      <alignment horizontal="center" vertical="center"/>
      <protection locked="0"/>
    </xf>
    <xf numFmtId="0" fontId="13" fillId="0" borderId="69" xfId="0" applyFont="1" applyBorder="1" applyAlignment="1">
      <alignment horizontal="right" vertical="center"/>
    </xf>
    <xf numFmtId="0" fontId="13" fillId="0" borderId="70" xfId="0" applyFont="1" applyBorder="1" applyAlignment="1">
      <alignment horizontal="right" vertical="center"/>
    </xf>
    <xf numFmtId="0" fontId="29" fillId="0" borderId="0" xfId="0" applyFont="1" applyBorder="1" applyAlignment="1" applyProtection="1">
      <alignment horizontal="center" vertical="center"/>
      <protection locked="0"/>
    </xf>
    <xf numFmtId="0" fontId="29" fillId="0" borderId="20" xfId="0" applyFont="1" applyBorder="1" applyAlignment="1" applyProtection="1">
      <alignment horizontal="center" vertical="center"/>
      <protection locked="0"/>
    </xf>
    <xf numFmtId="0" fontId="26" fillId="0" borderId="71" xfId="0" applyFont="1" applyBorder="1" applyAlignment="1">
      <alignment horizontal="right" vertical="center" wrapText="1"/>
    </xf>
    <xf numFmtId="0" fontId="26" fillId="0" borderId="72" xfId="0" applyFont="1" applyBorder="1" applyAlignment="1">
      <alignment horizontal="right" vertical="center"/>
    </xf>
    <xf numFmtId="14" fontId="29" fillId="0" borderId="73" xfId="0" applyNumberFormat="1" applyFont="1" applyBorder="1" applyAlignment="1" applyProtection="1">
      <alignment horizontal="center" vertical="center"/>
      <protection locked="0"/>
    </xf>
    <xf numFmtId="0" fontId="29" fillId="0" borderId="16" xfId="0" applyFont="1" applyBorder="1" applyAlignment="1" applyProtection="1">
      <alignment horizontal="center" vertical="center"/>
      <protection locked="0"/>
    </xf>
    <xf numFmtId="0" fontId="29" fillId="0" borderId="74" xfId="0" applyFont="1" applyBorder="1" applyAlignment="1" applyProtection="1">
      <alignment horizontal="center" vertical="center"/>
      <protection locked="0"/>
    </xf>
    <xf numFmtId="0" fontId="29" fillId="0" borderId="21" xfId="0" applyFont="1" applyBorder="1" applyAlignment="1" applyProtection="1">
      <alignment horizontal="center" vertical="center"/>
      <protection locked="0"/>
    </xf>
    <xf numFmtId="0" fontId="13" fillId="0" borderId="12" xfId="0" applyFont="1" applyBorder="1" applyAlignment="1">
      <alignment horizontal="center" wrapText="1"/>
    </xf>
    <xf numFmtId="0" fontId="13" fillId="0" borderId="13" xfId="0" applyFont="1" applyBorder="1" applyAlignment="1">
      <alignment horizontal="center" wrapText="1"/>
    </xf>
    <xf numFmtId="0" fontId="13" fillId="0" borderId="14" xfId="0" applyFont="1" applyBorder="1" applyAlignment="1">
      <alignment horizontal="center" wrapText="1"/>
    </xf>
    <xf numFmtId="0" fontId="13" fillId="0" borderId="10" xfId="0" applyFont="1" applyBorder="1" applyAlignment="1">
      <alignment horizontal="center"/>
    </xf>
    <xf numFmtId="0" fontId="13" fillId="0" borderId="25" xfId="0" applyFont="1" applyBorder="1" applyAlignment="1">
      <alignment horizontal="center"/>
    </xf>
    <xf numFmtId="0" fontId="28" fillId="0" borderId="61" xfId="0" applyFont="1" applyBorder="1" applyAlignment="1" applyProtection="1">
      <alignment horizontal="center"/>
      <protection locked="0"/>
    </xf>
    <xf numFmtId="0" fontId="28" fillId="0" borderId="62" xfId="0" applyFont="1" applyBorder="1" applyAlignment="1" applyProtection="1">
      <alignment horizontal="center"/>
      <protection locked="0"/>
    </xf>
    <xf numFmtId="0" fontId="13" fillId="0" borderId="63" xfId="0" applyFont="1" applyBorder="1" applyAlignment="1">
      <alignment horizontal="center"/>
    </xf>
    <xf numFmtId="0" fontId="13" fillId="0" borderId="64" xfId="0" applyFont="1" applyBorder="1" applyAlignment="1">
      <alignment horizontal="center"/>
    </xf>
    <xf numFmtId="0" fontId="30" fillId="0" borderId="38" xfId="0"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30" fillId="0" borderId="56" xfId="0" applyFont="1" applyBorder="1" applyAlignment="1" applyProtection="1">
      <alignment horizontal="center" vertical="center"/>
      <protection locked="0"/>
    </xf>
    <xf numFmtId="0" fontId="30" fillId="0" borderId="57" xfId="0" applyFont="1" applyBorder="1" applyAlignment="1" applyProtection="1">
      <alignment horizontal="center" vertical="center"/>
      <protection locked="0"/>
    </xf>
    <xf numFmtId="14" fontId="29" fillId="0" borderId="38" xfId="0" applyNumberFormat="1" applyFont="1" applyBorder="1" applyAlignment="1" applyProtection="1">
      <alignment horizontal="center" vertical="center"/>
      <protection locked="0"/>
    </xf>
    <xf numFmtId="0" fontId="29" fillId="0" borderId="39" xfId="0" applyFont="1" applyBorder="1" applyAlignment="1" applyProtection="1">
      <alignment horizontal="center" vertical="center"/>
      <protection locked="0"/>
    </xf>
    <xf numFmtId="0" fontId="29" fillId="0" borderId="56" xfId="0" applyFont="1" applyBorder="1" applyAlignment="1" applyProtection="1">
      <alignment horizontal="center" vertical="center"/>
      <protection locked="0"/>
    </xf>
    <xf numFmtId="0" fontId="29" fillId="0" borderId="58" xfId="0" applyFont="1" applyBorder="1" applyAlignment="1" applyProtection="1">
      <alignment horizontal="center" vertical="center"/>
      <protection locked="0"/>
    </xf>
    <xf numFmtId="0" fontId="13" fillId="0" borderId="59" xfId="0" applyFont="1" applyBorder="1" applyAlignment="1">
      <alignment horizontal="center"/>
    </xf>
    <xf numFmtId="0" fontId="13" fillId="0" borderId="60" xfId="0" applyFont="1" applyBorder="1" applyAlignment="1">
      <alignment horizontal="center"/>
    </xf>
    <xf numFmtId="0" fontId="29" fillId="0" borderId="15" xfId="0" applyFont="1" applyBorder="1" applyAlignment="1" applyProtection="1">
      <alignment horizontal="left" vertical="center"/>
      <protection locked="0"/>
    </xf>
    <xf numFmtId="0" fontId="29" fillId="0" borderId="0" xfId="0" applyFont="1" applyBorder="1" applyAlignment="1" applyProtection="1">
      <alignment horizontal="left" vertical="center"/>
      <protection locked="0"/>
    </xf>
    <xf numFmtId="0" fontId="29" fillId="0" borderId="37" xfId="0" applyFont="1" applyBorder="1" applyAlignment="1" applyProtection="1">
      <alignment horizontal="left" vertical="center"/>
      <protection locked="0"/>
    </xf>
    <xf numFmtId="0" fontId="29" fillId="0" borderId="19" xfId="0" applyFont="1" applyBorder="1" applyAlignment="1" applyProtection="1">
      <alignment horizontal="left" vertical="center"/>
      <protection locked="0"/>
    </xf>
    <xf numFmtId="0" fontId="29" fillId="0" borderId="20" xfId="0" applyFont="1" applyBorder="1" applyAlignment="1" applyProtection="1">
      <alignment horizontal="left" vertical="center"/>
      <protection locked="0"/>
    </xf>
    <xf numFmtId="0" fontId="29" fillId="0" borderId="57" xfId="0" applyFont="1" applyBorder="1" applyAlignment="1" applyProtection="1">
      <alignment horizontal="left" vertical="center"/>
      <protection locked="0"/>
    </xf>
    <xf numFmtId="0" fontId="13" fillId="0" borderId="12" xfId="0" applyFont="1" applyBorder="1" applyAlignment="1">
      <alignment horizontal="left" vertical="center" wrapText="1"/>
    </xf>
    <xf numFmtId="0" fontId="13" fillId="0" borderId="13" xfId="0" applyFont="1" applyBorder="1" applyAlignment="1">
      <alignment horizontal="left" vertical="center" wrapText="1"/>
    </xf>
    <xf numFmtId="0" fontId="13" fillId="0" borderId="65" xfId="0" applyFont="1" applyBorder="1" applyAlignment="1">
      <alignment horizontal="left" vertical="center" wrapText="1"/>
    </xf>
    <xf numFmtId="0" fontId="13" fillId="0" borderId="65" xfId="0" applyFont="1" applyBorder="1" applyAlignment="1">
      <alignment vertical="top"/>
    </xf>
    <xf numFmtId="0" fontId="13" fillId="0" borderId="28" xfId="0" applyFont="1" applyBorder="1" applyAlignment="1">
      <alignment vertical="top"/>
    </xf>
    <xf numFmtId="0" fontId="13" fillId="0" borderId="65" xfId="0" applyFont="1" applyBorder="1"/>
    <xf numFmtId="0" fontId="13" fillId="0" borderId="28" xfId="0" applyFont="1" applyBorder="1"/>
    <xf numFmtId="0" fontId="13" fillId="0" borderId="27" xfId="0" applyFont="1" applyBorder="1" applyAlignment="1">
      <alignment horizontal="left"/>
    </xf>
    <xf numFmtId="0" fontId="13" fillId="0" borderId="28" xfId="0" applyFont="1" applyBorder="1" applyAlignment="1">
      <alignment horizontal="left"/>
    </xf>
    <xf numFmtId="0" fontId="13" fillId="0" borderId="0" xfId="0" applyFont="1" applyBorder="1" applyAlignment="1">
      <alignment horizontal="left" vertical="center"/>
    </xf>
    <xf numFmtId="0" fontId="13" fillId="0" borderId="37" xfId="0" applyFont="1" applyBorder="1" applyAlignment="1">
      <alignment horizontal="left" vertical="center"/>
    </xf>
    <xf numFmtId="0" fontId="5" fillId="0" borderId="12" xfId="0" applyFont="1" applyBorder="1" applyAlignment="1">
      <alignment horizontal="center" vertical="top" wrapText="1"/>
    </xf>
    <xf numFmtId="0" fontId="5" fillId="0" borderId="13" xfId="0" applyFont="1" applyBorder="1" applyAlignment="1">
      <alignment horizontal="center" vertical="top"/>
    </xf>
    <xf numFmtId="0" fontId="5" fillId="0" borderId="14" xfId="0" applyFont="1" applyBorder="1" applyAlignment="1">
      <alignment horizontal="center" vertical="top"/>
    </xf>
    <xf numFmtId="0" fontId="5" fillId="0" borderId="15" xfId="0" applyFont="1" applyBorder="1" applyAlignment="1">
      <alignment horizontal="center" vertical="top"/>
    </xf>
    <xf numFmtId="0" fontId="5" fillId="0" borderId="0" xfId="0" applyFont="1" applyBorder="1" applyAlignment="1">
      <alignment horizontal="center" vertical="top"/>
    </xf>
    <xf numFmtId="0" fontId="5" fillId="0" borderId="16" xfId="0" applyFont="1" applyBorder="1" applyAlignment="1">
      <alignment horizontal="center" vertical="top"/>
    </xf>
    <xf numFmtId="0" fontId="5" fillId="0" borderId="19" xfId="0" applyFont="1" applyBorder="1" applyAlignment="1">
      <alignment horizontal="center" vertical="top"/>
    </xf>
    <xf numFmtId="0" fontId="5" fillId="0" borderId="20" xfId="0" applyFont="1" applyBorder="1" applyAlignment="1">
      <alignment horizontal="center" vertical="top"/>
    </xf>
    <xf numFmtId="0" fontId="5" fillId="0" borderId="21" xfId="0" applyFont="1" applyBorder="1" applyAlignment="1">
      <alignment horizontal="center" vertical="top"/>
    </xf>
    <xf numFmtId="0" fontId="13" fillId="0" borderId="32" xfId="0" applyFont="1" applyBorder="1" applyAlignment="1">
      <alignment horizontal="center"/>
    </xf>
    <xf numFmtId="0" fontId="13" fillId="0" borderId="34" xfId="0" applyFont="1" applyBorder="1" applyAlignment="1">
      <alignment horizontal="center"/>
    </xf>
    <xf numFmtId="0" fontId="13" fillId="0" borderId="36" xfId="0" applyFont="1" applyBorder="1" applyAlignment="1">
      <alignment horizontal="center"/>
    </xf>
    <xf numFmtId="0" fontId="13"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3" fillId="0" borderId="13" xfId="0" applyFont="1" applyBorder="1" applyAlignment="1">
      <alignment horizontal="left" vertical="center"/>
    </xf>
    <xf numFmtId="0" fontId="13" fillId="0" borderId="19" xfId="0" applyFont="1" applyBorder="1" applyAlignment="1">
      <alignment horizontal="left" vertical="center"/>
    </xf>
    <xf numFmtId="0" fontId="13" fillId="0" borderId="20" xfId="0" applyFont="1" applyBorder="1" applyAlignment="1">
      <alignment horizontal="left" vertical="center"/>
    </xf>
    <xf numFmtId="164" fontId="22" fillId="0" borderId="0" xfId="0" applyNumberFormat="1" applyFont="1" applyBorder="1" applyAlignment="1" applyProtection="1">
      <alignment horizontal="left" vertical="center" wrapText="1"/>
      <protection locked="0"/>
    </xf>
    <xf numFmtId="164" fontId="22" fillId="0" borderId="16" xfId="0" applyNumberFormat="1" applyFont="1" applyBorder="1" applyAlignment="1" applyProtection="1">
      <alignment horizontal="left" vertical="center" wrapText="1"/>
      <protection locked="0"/>
    </xf>
    <xf numFmtId="164" fontId="22" fillId="0" borderId="20" xfId="0" applyNumberFormat="1" applyFont="1" applyBorder="1" applyAlignment="1" applyProtection="1">
      <alignment horizontal="left" vertical="center" wrapText="1"/>
      <protection locked="0"/>
    </xf>
    <xf numFmtId="164" fontId="22" fillId="0" borderId="21" xfId="0" applyNumberFormat="1" applyFont="1" applyBorder="1" applyAlignment="1" applyProtection="1">
      <alignment horizontal="left" vertical="center" wrapText="1"/>
      <protection locked="0"/>
    </xf>
    <xf numFmtId="0" fontId="13" fillId="0" borderId="14" xfId="0" applyFont="1" applyBorder="1" applyAlignment="1">
      <alignment horizontal="left" vertical="center"/>
    </xf>
    <xf numFmtId="0" fontId="13" fillId="0" borderId="21" xfId="0" applyFont="1" applyBorder="1" applyAlignment="1">
      <alignment horizontal="left" vertical="center"/>
    </xf>
    <xf numFmtId="0" fontId="11" fillId="0" borderId="55" xfId="0" applyFont="1" applyBorder="1" applyAlignment="1">
      <alignment horizontal="center" wrapText="1"/>
    </xf>
    <xf numFmtId="0" fontId="11" fillId="0" borderId="36" xfId="0" applyFont="1" applyBorder="1" applyAlignment="1">
      <alignment horizontal="center"/>
    </xf>
    <xf numFmtId="0" fontId="13" fillId="0" borderId="53" xfId="0" applyFont="1" applyBorder="1" applyAlignment="1">
      <alignment horizontal="center"/>
    </xf>
    <xf numFmtId="0" fontId="13" fillId="0" borderId="43" xfId="0" applyFont="1" applyBorder="1" applyAlignment="1">
      <alignment horizontal="center"/>
    </xf>
    <xf numFmtId="0" fontId="10" fillId="0" borderId="32"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36" xfId="0" applyFont="1" applyBorder="1" applyAlignment="1">
      <alignment horizontal="center" vertical="center" wrapText="1"/>
    </xf>
    <xf numFmtId="0" fontId="13" fillId="0" borderId="12" xfId="0" applyFont="1" applyBorder="1" applyAlignment="1">
      <alignment vertical="center" wrapText="1"/>
    </xf>
    <xf numFmtId="0" fontId="13" fillId="0" borderId="13" xfId="0" applyFont="1" applyBorder="1" applyAlignment="1">
      <alignment vertical="center"/>
    </xf>
    <xf numFmtId="0" fontId="13" fillId="0" borderId="15" xfId="0" applyFont="1" applyBorder="1" applyAlignment="1">
      <alignment vertical="center"/>
    </xf>
    <xf numFmtId="0" fontId="13" fillId="0" borderId="0" xfId="0" applyFont="1" applyBorder="1" applyAlignment="1">
      <alignment vertical="center"/>
    </xf>
    <xf numFmtId="0" fontId="13" fillId="0" borderId="19" xfId="0" applyFont="1" applyBorder="1" applyAlignment="1">
      <alignment vertical="center"/>
    </xf>
    <xf numFmtId="0" fontId="13" fillId="0" borderId="20" xfId="0" applyFont="1" applyBorder="1" applyAlignment="1">
      <alignment vertical="center"/>
    </xf>
    <xf numFmtId="49" fontId="8" fillId="0" borderId="124" xfId="0" applyNumberFormat="1" applyFont="1" applyFill="1" applyBorder="1" applyAlignment="1" applyProtection="1">
      <alignment horizontal="center" vertical="center"/>
      <protection locked="0"/>
    </xf>
    <xf numFmtId="49" fontId="8" fillId="0" borderId="19" xfId="0" applyNumberFormat="1" applyFont="1" applyFill="1" applyBorder="1" applyAlignment="1" applyProtection="1">
      <alignment horizontal="center" vertical="center"/>
      <protection locked="0"/>
    </xf>
    <xf numFmtId="49" fontId="8" fillId="0" borderId="125" xfId="0" applyNumberFormat="1" applyFont="1" applyFill="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protection locked="0"/>
    </xf>
    <xf numFmtId="49" fontId="8" fillId="0" borderId="126" xfId="0" applyNumberFormat="1" applyFont="1" applyFill="1" applyBorder="1" applyAlignment="1" applyProtection="1">
      <alignment horizontal="center" vertical="center"/>
      <protection locked="0"/>
    </xf>
    <xf numFmtId="49" fontId="8" fillId="0" borderId="21" xfId="0" applyNumberFormat="1" applyFont="1" applyFill="1" applyBorder="1" applyAlignment="1" applyProtection="1">
      <alignment horizontal="center" vertical="center"/>
      <protection locked="0"/>
    </xf>
    <xf numFmtId="0" fontId="23" fillId="0" borderId="15" xfId="0" applyFont="1" applyBorder="1" applyAlignment="1" applyProtection="1">
      <alignment horizontal="center" vertical="center" wrapText="1"/>
      <protection locked="0"/>
    </xf>
    <xf numFmtId="0" fontId="23" fillId="0" borderId="0" xfId="0" applyFont="1" applyBorder="1" applyAlignment="1" applyProtection="1">
      <alignment horizontal="center" vertical="center" wrapText="1"/>
      <protection locked="0"/>
    </xf>
    <xf numFmtId="0" fontId="23" fillId="0" borderId="16" xfId="0" applyFont="1" applyBorder="1" applyAlignment="1" applyProtection="1">
      <alignment horizontal="center" vertical="center" wrapText="1"/>
      <protection locked="0"/>
    </xf>
    <xf numFmtId="0" fontId="23" fillId="0" borderId="19" xfId="0" applyFont="1" applyBorder="1" applyAlignment="1" applyProtection="1">
      <alignment horizontal="center" vertical="center" wrapText="1"/>
      <protection locked="0"/>
    </xf>
    <xf numFmtId="0" fontId="23" fillId="0" borderId="20" xfId="0" applyFont="1" applyBorder="1" applyAlignment="1" applyProtection="1">
      <alignment horizontal="center" vertical="center" wrapText="1"/>
      <protection locked="0"/>
    </xf>
    <xf numFmtId="0" fontId="23" fillId="0" borderId="21" xfId="0" applyFont="1" applyBorder="1" applyAlignment="1" applyProtection="1">
      <alignment horizontal="center" vertical="center" wrapText="1"/>
      <protection locked="0"/>
    </xf>
    <xf numFmtId="0" fontId="5" fillId="0" borderId="15" xfId="0" applyFont="1" applyBorder="1" applyAlignment="1">
      <alignment horizontal="center" vertical="center" wrapText="1"/>
    </xf>
    <xf numFmtId="0" fontId="5" fillId="0" borderId="19" xfId="0" applyFont="1" applyBorder="1" applyAlignment="1">
      <alignment horizontal="center" vertical="center" wrapText="1"/>
    </xf>
    <xf numFmtId="0" fontId="21" fillId="0" borderId="0" xfId="0" applyFont="1" applyBorder="1" applyAlignment="1" applyProtection="1">
      <alignment horizontal="left" vertical="center" wrapText="1"/>
      <protection locked="0"/>
    </xf>
    <xf numFmtId="0" fontId="21" fillId="0" borderId="16" xfId="0"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21" fillId="0" borderId="21" xfId="0" applyFont="1" applyBorder="1" applyAlignment="1" applyProtection="1">
      <alignment horizontal="left" vertical="center" wrapText="1"/>
      <protection locked="0"/>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1" xfId="0" applyFont="1" applyBorder="1" applyAlignment="1">
      <alignment horizontal="center" vertical="center" wrapText="1"/>
    </xf>
    <xf numFmtId="0" fontId="22" fillId="0" borderId="15" xfId="0" applyFont="1" applyBorder="1" applyAlignment="1" applyProtection="1">
      <alignment horizontal="left" vertical="center" wrapText="1"/>
      <protection locked="0"/>
    </xf>
    <xf numFmtId="0" fontId="22" fillId="0" borderId="0" xfId="0" applyFont="1" applyBorder="1" applyAlignment="1" applyProtection="1">
      <alignment horizontal="left" vertical="center" wrapText="1"/>
      <protection locked="0"/>
    </xf>
    <xf numFmtId="0" fontId="22" fillId="0" borderId="16" xfId="0" applyFont="1" applyBorder="1" applyAlignment="1" applyProtection="1">
      <alignment horizontal="left" vertical="center" wrapText="1"/>
      <protection locked="0"/>
    </xf>
    <xf numFmtId="0" fontId="22" fillId="0" borderId="19" xfId="0" applyFont="1" applyBorder="1" applyAlignment="1" applyProtection="1">
      <alignment horizontal="left" vertical="center" wrapText="1"/>
      <protection locked="0"/>
    </xf>
    <xf numFmtId="0" fontId="22" fillId="0" borderId="20" xfId="0" applyFont="1" applyBorder="1" applyAlignment="1" applyProtection="1">
      <alignment horizontal="left" vertical="center" wrapText="1"/>
      <protection locked="0"/>
    </xf>
    <xf numFmtId="0" fontId="22" fillId="0" borderId="21" xfId="0" applyFont="1" applyBorder="1" applyAlignment="1" applyProtection="1">
      <alignment horizontal="left" vertical="center" wrapText="1"/>
      <protection locked="0"/>
    </xf>
    <xf numFmtId="0" fontId="13" fillId="0" borderId="53" xfId="0" applyFont="1" applyBorder="1" applyAlignment="1">
      <alignment horizontal="center" vertical="center"/>
    </xf>
    <xf numFmtId="0" fontId="13" fillId="0" borderId="54" xfId="0" applyFont="1" applyBorder="1" applyAlignment="1">
      <alignment horizontal="center" vertical="center"/>
    </xf>
    <xf numFmtId="0" fontId="13" fillId="0" borderId="43" xfId="0" applyFont="1" applyBorder="1" applyAlignment="1">
      <alignment horizontal="center" vertical="center"/>
    </xf>
    <xf numFmtId="0" fontId="18" fillId="0" borderId="12" xfId="0" applyFont="1" applyBorder="1" applyAlignment="1">
      <alignment horizontal="left"/>
    </xf>
    <xf numFmtId="0" fontId="18" fillId="0" borderId="13" xfId="0" applyFont="1" applyBorder="1" applyAlignment="1">
      <alignment horizontal="left"/>
    </xf>
    <xf numFmtId="0" fontId="13" fillId="0" borderId="15" xfId="0" applyFont="1" applyBorder="1" applyAlignment="1">
      <alignment horizontal="center"/>
    </xf>
    <xf numFmtId="0" fontId="13" fillId="0" borderId="0" xfId="0" applyFont="1" applyBorder="1" applyAlignment="1">
      <alignment horizontal="center"/>
    </xf>
    <xf numFmtId="0" fontId="59" fillId="0" borderId="78" xfId="0" applyFont="1" applyBorder="1" applyAlignment="1">
      <alignment horizontal="center" vertical="top" wrapText="1"/>
    </xf>
    <xf numFmtId="0" fontId="59" fillId="0" borderId="13" xfId="0" applyFont="1" applyBorder="1" applyAlignment="1">
      <alignment horizontal="center" vertical="top" wrapText="1"/>
    </xf>
    <xf numFmtId="0" fontId="59" fillId="0" borderId="75" xfId="0" applyFont="1" applyBorder="1" applyAlignment="1">
      <alignment horizontal="center" vertical="top" wrapText="1"/>
    </xf>
    <xf numFmtId="0" fontId="59" fillId="0" borderId="0" xfId="0" applyFont="1" applyBorder="1" applyAlignment="1">
      <alignment horizontal="center" vertical="top" wrapText="1"/>
    </xf>
    <xf numFmtId="0" fontId="59" fillId="0" borderId="44" xfId="0" applyFont="1" applyBorder="1" applyAlignment="1">
      <alignment horizontal="center" vertical="top" wrapText="1"/>
    </xf>
    <xf numFmtId="0" fontId="59" fillId="0" borderId="20" xfId="0" applyFont="1" applyBorder="1" applyAlignment="1">
      <alignment horizontal="center" vertical="top" wrapText="1"/>
    </xf>
    <xf numFmtId="0" fontId="13" fillId="0" borderId="12" xfId="0" applyFont="1" applyBorder="1" applyAlignment="1">
      <alignment horizontal="left" wrapText="1"/>
    </xf>
    <xf numFmtId="0" fontId="13" fillId="0" borderId="13" xfId="0" applyFont="1" applyBorder="1" applyAlignment="1">
      <alignment horizontal="left" wrapText="1"/>
    </xf>
    <xf numFmtId="0" fontId="13" fillId="0" borderId="65" xfId="0" applyFont="1" applyBorder="1" applyAlignment="1">
      <alignment horizontal="left" wrapText="1"/>
    </xf>
    <xf numFmtId="0" fontId="13" fillId="0" borderId="15" xfId="0" applyFont="1" applyBorder="1" applyAlignment="1">
      <alignment horizontal="left" wrapText="1"/>
    </xf>
    <xf numFmtId="0" fontId="13" fillId="0" borderId="0" xfId="0" applyFont="1" applyBorder="1" applyAlignment="1">
      <alignment horizontal="left" wrapText="1"/>
    </xf>
    <xf numFmtId="0" fontId="13" fillId="0" borderId="37" xfId="0" applyFont="1" applyBorder="1" applyAlignment="1">
      <alignment horizontal="left" wrapText="1"/>
    </xf>
    <xf numFmtId="0" fontId="18" fillId="0" borderId="14" xfId="0" applyFont="1" applyBorder="1" applyAlignment="1">
      <alignment horizontal="left"/>
    </xf>
    <xf numFmtId="0" fontId="22" fillId="0" borderId="12" xfId="0" applyFont="1" applyBorder="1" applyAlignment="1" applyProtection="1">
      <alignment horizontal="left" vertical="top"/>
      <protection locked="0"/>
    </xf>
    <xf numFmtId="0" fontId="22" fillId="0" borderId="13" xfId="0" applyFont="1" applyBorder="1" applyAlignment="1" applyProtection="1">
      <alignment horizontal="left" vertical="top"/>
      <protection locked="0"/>
    </xf>
    <xf numFmtId="0" fontId="22" fillId="0" borderId="14" xfId="0" applyFont="1" applyBorder="1" applyAlignment="1" applyProtection="1">
      <alignment horizontal="left" vertical="top"/>
      <protection locked="0"/>
    </xf>
    <xf numFmtId="0" fontId="22" fillId="0" borderId="15" xfId="0" applyFont="1" applyBorder="1" applyAlignment="1" applyProtection="1">
      <alignment horizontal="left" vertical="top"/>
      <protection locked="0"/>
    </xf>
    <xf numFmtId="0" fontId="22" fillId="0" borderId="0" xfId="0" applyFont="1" applyBorder="1" applyAlignment="1" applyProtection="1">
      <alignment horizontal="left" vertical="top"/>
      <protection locked="0"/>
    </xf>
    <xf numFmtId="0" fontId="22" fillId="0" borderId="16" xfId="0" applyFont="1" applyBorder="1" applyAlignment="1" applyProtection="1">
      <alignment horizontal="left" vertical="top"/>
      <protection locked="0"/>
    </xf>
    <xf numFmtId="0" fontId="22" fillId="0" borderId="19" xfId="0" applyFont="1" applyBorder="1" applyAlignment="1" applyProtection="1">
      <alignment horizontal="left" vertical="top"/>
      <protection locked="0"/>
    </xf>
    <xf numFmtId="0" fontId="22" fillId="0" borderId="20" xfId="0" applyFont="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21" fillId="0" borderId="15" xfId="0" applyFont="1" applyBorder="1" applyAlignment="1" applyProtection="1">
      <alignment horizontal="center" vertical="center" wrapText="1"/>
      <protection locked="0"/>
    </xf>
    <xf numFmtId="0" fontId="21" fillId="0" borderId="0" xfId="0" applyFont="1" applyBorder="1" applyAlignment="1" applyProtection="1">
      <alignment horizontal="center" vertical="center" wrapText="1"/>
      <protection locked="0"/>
    </xf>
    <xf numFmtId="0" fontId="21" fillId="0" borderId="16" xfId="0" applyFont="1" applyBorder="1" applyAlignment="1" applyProtection="1">
      <alignment horizontal="center" vertical="center" wrapText="1"/>
      <protection locked="0"/>
    </xf>
    <xf numFmtId="0" fontId="21" fillId="0" borderId="19" xfId="0" applyFont="1" applyBorder="1" applyAlignment="1" applyProtection="1">
      <alignment horizontal="center" vertical="center" wrapText="1"/>
      <protection locked="0"/>
    </xf>
    <xf numFmtId="0" fontId="21" fillId="0" borderId="20" xfId="0" applyFont="1" applyBorder="1" applyAlignment="1" applyProtection="1">
      <alignment horizontal="center" vertical="center" wrapText="1"/>
      <protection locked="0"/>
    </xf>
    <xf numFmtId="0" fontId="21" fillId="0" borderId="21" xfId="0" applyFont="1" applyBorder="1" applyAlignment="1" applyProtection="1">
      <alignment horizontal="center" vertical="center" wrapText="1"/>
      <protection locked="0"/>
    </xf>
    <xf numFmtId="0" fontId="18" fillId="0" borderId="12" xfId="0" applyFont="1" applyBorder="1"/>
    <xf numFmtId="0" fontId="18" fillId="0" borderId="13" xfId="0" applyFont="1" applyBorder="1"/>
    <xf numFmtId="0" fontId="18" fillId="0" borderId="14" xfId="0" applyFont="1" applyBorder="1"/>
    <xf numFmtId="0" fontId="18" fillId="0" borderId="12" xfId="0" applyFont="1" applyBorder="1" applyAlignment="1">
      <alignment horizontal="center"/>
    </xf>
    <xf numFmtId="0" fontId="18" fillId="0" borderId="13" xfId="0" applyFont="1" applyBorder="1" applyAlignment="1">
      <alignment horizontal="center"/>
    </xf>
    <xf numFmtId="0" fontId="18" fillId="0" borderId="14" xfId="0" applyFont="1" applyBorder="1" applyAlignment="1">
      <alignment horizontal="center"/>
    </xf>
    <xf numFmtId="0" fontId="20" fillId="0" borderId="15" xfId="0" applyFont="1" applyBorder="1" applyAlignment="1" applyProtection="1">
      <alignment horizontal="left" vertical="center" wrapText="1"/>
      <protection locked="0"/>
    </xf>
    <xf numFmtId="0" fontId="20" fillId="0" borderId="0" xfId="0" applyFont="1" applyBorder="1" applyAlignment="1" applyProtection="1">
      <alignment horizontal="left" vertical="center" wrapText="1"/>
      <protection locked="0"/>
    </xf>
    <xf numFmtId="0" fontId="20" fillId="0" borderId="16" xfId="0" applyFont="1" applyBorder="1" applyAlignment="1" applyProtection="1">
      <alignment horizontal="left" vertical="center" wrapText="1"/>
      <protection locked="0"/>
    </xf>
    <xf numFmtId="0" fontId="20" fillId="0" borderId="19" xfId="0" applyFont="1" applyBorder="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21" xfId="0" applyFont="1" applyBorder="1" applyAlignment="1" applyProtection="1">
      <alignment horizontal="left" vertical="center" wrapText="1"/>
      <protection locked="0"/>
    </xf>
    <xf numFmtId="0" fontId="20" fillId="0" borderId="15" xfId="0" applyFont="1" applyFill="1" applyBorder="1" applyAlignment="1" applyProtection="1">
      <alignment horizontal="center" vertical="center" wrapText="1"/>
      <protection locked="0"/>
    </xf>
    <xf numFmtId="0" fontId="20" fillId="0" borderId="0" xfId="0" applyFont="1" applyFill="1" applyBorder="1" applyAlignment="1" applyProtection="1">
      <alignment horizontal="center" vertical="center" wrapText="1"/>
      <protection locked="0"/>
    </xf>
    <xf numFmtId="0" fontId="20" fillId="0" borderId="16" xfId="0" applyFont="1" applyFill="1" applyBorder="1" applyAlignment="1" applyProtection="1">
      <alignment horizontal="center" vertical="center" wrapText="1"/>
      <protection locked="0"/>
    </xf>
    <xf numFmtId="0" fontId="20" fillId="0" borderId="19" xfId="0" applyFont="1" applyFill="1" applyBorder="1" applyAlignment="1" applyProtection="1">
      <alignment horizontal="center" vertical="center" wrapText="1"/>
      <protection locked="0"/>
    </xf>
    <xf numFmtId="0" fontId="20" fillId="0" borderId="20"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20" fillId="0" borderId="19" xfId="0" applyFont="1" applyBorder="1" applyAlignment="1" applyProtection="1">
      <alignment horizontal="left" vertical="top" wrapText="1"/>
      <protection locked="0"/>
    </xf>
    <xf numFmtId="0" fontId="20" fillId="0" borderId="20" xfId="0" applyFont="1" applyBorder="1" applyAlignment="1" applyProtection="1">
      <alignment horizontal="left" vertical="top" wrapText="1"/>
      <protection locked="0"/>
    </xf>
    <xf numFmtId="0" fontId="20" fillId="0" borderId="21" xfId="0" applyFont="1" applyBorder="1" applyAlignment="1" applyProtection="1">
      <alignment horizontal="left" vertical="top" wrapText="1"/>
      <protection locked="0"/>
    </xf>
    <xf numFmtId="0" fontId="20" fillId="0" borderId="15" xfId="0" applyFont="1" applyFill="1" applyBorder="1" applyAlignment="1" applyProtection="1">
      <alignment horizontal="left" vertical="top" wrapText="1"/>
      <protection locked="0"/>
    </xf>
    <xf numFmtId="0" fontId="20" fillId="0" borderId="0" xfId="0" applyFont="1" applyFill="1" applyBorder="1" applyAlignment="1" applyProtection="1">
      <alignment horizontal="left" vertical="top" wrapText="1"/>
      <protection locked="0"/>
    </xf>
    <xf numFmtId="0" fontId="20" fillId="0" borderId="16" xfId="0" applyFont="1" applyFill="1" applyBorder="1" applyAlignment="1" applyProtection="1">
      <alignment horizontal="left" vertical="top" wrapText="1"/>
      <protection locked="0"/>
    </xf>
    <xf numFmtId="0" fontId="20" fillId="0" borderId="15" xfId="0" applyFont="1" applyBorder="1" applyAlignment="1" applyProtection="1">
      <alignment horizontal="left" vertical="top" wrapText="1"/>
      <protection locked="0"/>
    </xf>
    <xf numFmtId="0" fontId="20" fillId="0" borderId="0" xfId="0" applyFont="1" applyBorder="1" applyAlignment="1" applyProtection="1">
      <alignment horizontal="left" vertical="top" wrapText="1"/>
      <protection locked="0"/>
    </xf>
    <xf numFmtId="0" fontId="20" fillId="0" borderId="16" xfId="0" applyFont="1" applyBorder="1" applyAlignment="1" applyProtection="1">
      <alignment horizontal="left" vertical="top" wrapText="1"/>
      <protection locked="0"/>
    </xf>
    <xf numFmtId="0" fontId="27" fillId="0" borderId="12" xfId="0" applyFont="1" applyBorder="1" applyAlignment="1" applyProtection="1">
      <alignment horizontal="left" vertical="top" wrapText="1"/>
      <protection locked="0"/>
    </xf>
    <xf numFmtId="0" fontId="27" fillId="0" borderId="14" xfId="0" applyFont="1" applyBorder="1" applyAlignment="1" applyProtection="1">
      <alignment horizontal="left" vertical="top" wrapText="1"/>
      <protection locked="0"/>
    </xf>
    <xf numFmtId="0" fontId="27" fillId="0" borderId="15" xfId="0" applyFont="1" applyBorder="1" applyAlignment="1" applyProtection="1">
      <alignment horizontal="left" vertical="top" wrapText="1"/>
      <protection locked="0"/>
    </xf>
    <xf numFmtId="0" fontId="27" fillId="0" borderId="16" xfId="0" applyFont="1" applyBorder="1" applyAlignment="1" applyProtection="1">
      <alignment horizontal="left" vertical="top" wrapText="1"/>
      <protection locked="0"/>
    </xf>
    <xf numFmtId="0" fontId="27" fillId="0" borderId="19" xfId="0" applyFont="1" applyBorder="1" applyAlignment="1" applyProtection="1">
      <alignment horizontal="left" vertical="top" wrapText="1"/>
      <protection locked="0"/>
    </xf>
    <xf numFmtId="0" fontId="27" fillId="0" borderId="21" xfId="0" applyFont="1" applyBorder="1" applyAlignment="1" applyProtection="1">
      <alignment horizontal="left" vertical="top" wrapText="1"/>
      <protection locked="0"/>
    </xf>
    <xf numFmtId="0" fontId="5" fillId="0" borderId="68" xfId="0" applyFont="1" applyBorder="1" applyAlignment="1">
      <alignment horizontal="center"/>
    </xf>
    <xf numFmtId="0" fontId="5" fillId="0" borderId="24" xfId="0" applyFont="1" applyBorder="1" applyAlignment="1">
      <alignment horizontal="center"/>
    </xf>
    <xf numFmtId="0" fontId="5" fillId="0" borderId="23" xfId="0" applyFont="1" applyBorder="1" applyAlignment="1">
      <alignment horizontal="center"/>
    </xf>
    <xf numFmtId="0" fontId="13" fillId="0" borderId="27" xfId="0" applyFont="1" applyBorder="1"/>
    <xf numFmtId="0" fontId="28" fillId="0" borderId="82" xfId="0" applyFont="1" applyBorder="1" applyAlignment="1" applyProtection="1">
      <alignment horizontal="center" vertical="center"/>
      <protection locked="0"/>
    </xf>
    <xf numFmtId="0" fontId="28" fillId="0" borderId="83" xfId="0" applyFont="1" applyBorder="1" applyAlignment="1" applyProtection="1">
      <alignment horizontal="center" vertical="center"/>
      <protection locked="0"/>
    </xf>
    <xf numFmtId="0" fontId="25" fillId="0" borderId="13" xfId="0" applyFont="1" applyBorder="1" applyAlignment="1">
      <alignment horizontal="center"/>
    </xf>
    <xf numFmtId="0" fontId="25" fillId="0" borderId="14" xfId="0" applyFont="1" applyBorder="1" applyAlignment="1">
      <alignment horizontal="center"/>
    </xf>
    <xf numFmtId="49" fontId="8" fillId="0" borderId="84" xfId="0" applyNumberFormat="1" applyFont="1" applyBorder="1" applyAlignment="1">
      <alignment horizontal="right" vertical="center"/>
    </xf>
    <xf numFmtId="49" fontId="8" fillId="0" borderId="85" xfId="0" applyNumberFormat="1" applyFont="1" applyBorder="1" applyAlignment="1">
      <alignment horizontal="right" vertical="center"/>
    </xf>
    <xf numFmtId="49" fontId="8" fillId="0" borderId="86" xfId="0" applyNumberFormat="1" applyFont="1" applyBorder="1" applyAlignment="1">
      <alignment horizontal="right" vertical="center"/>
    </xf>
    <xf numFmtId="0" fontId="13" fillId="0" borderId="54" xfId="0" applyFont="1" applyBorder="1" applyAlignment="1">
      <alignment horizontal="center"/>
    </xf>
    <xf numFmtId="0" fontId="5" fillId="0" borderId="68" xfId="0"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31" fillId="0" borderId="75"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76" xfId="0" applyFont="1" applyBorder="1" applyAlignment="1" applyProtection="1">
      <alignment horizontal="center" vertical="center"/>
      <protection locked="0"/>
    </xf>
    <xf numFmtId="0" fontId="31" fillId="0" borderId="44" xfId="0" applyFont="1" applyBorder="1" applyAlignment="1" applyProtection="1">
      <alignment horizontal="center" vertical="center"/>
      <protection locked="0"/>
    </xf>
    <xf numFmtId="0" fontId="31" fillId="0" borderId="20" xfId="0" applyFont="1" applyBorder="1" applyAlignment="1" applyProtection="1">
      <alignment horizontal="center" vertical="center"/>
      <protection locked="0"/>
    </xf>
    <xf numFmtId="0" fontId="31" fillId="0" borderId="77" xfId="0" applyFont="1" applyBorder="1" applyAlignment="1" applyProtection="1">
      <alignment horizontal="center" vertical="center"/>
      <protection locked="0"/>
    </xf>
    <xf numFmtId="0" fontId="31" fillId="0" borderId="16" xfId="0" applyFont="1" applyBorder="1" applyAlignment="1" applyProtection="1">
      <alignment horizontal="center" vertical="center"/>
      <protection locked="0"/>
    </xf>
    <xf numFmtId="0" fontId="31" fillId="0" borderId="21" xfId="0" applyFont="1" applyBorder="1" applyAlignment="1" applyProtection="1">
      <alignment horizontal="center" vertical="center"/>
      <protection locked="0"/>
    </xf>
    <xf numFmtId="0" fontId="25" fillId="0" borderId="12" xfId="0" applyFont="1" applyBorder="1" applyAlignment="1">
      <alignment horizontal="center"/>
    </xf>
    <xf numFmtId="49" fontId="17" fillId="0" borderId="56" xfId="0" applyNumberFormat="1" applyFont="1" applyBorder="1" applyAlignment="1" applyProtection="1">
      <alignment horizontal="center" vertical="center"/>
      <protection locked="0"/>
    </xf>
    <xf numFmtId="49" fontId="17" fillId="0" borderId="20" xfId="0" applyNumberFormat="1" applyFont="1" applyBorder="1" applyAlignment="1" applyProtection="1">
      <alignment horizontal="center" vertical="center"/>
      <protection locked="0"/>
    </xf>
    <xf numFmtId="49" fontId="17" fillId="0" borderId="21" xfId="0" applyNumberFormat="1" applyFont="1" applyBorder="1" applyAlignment="1" applyProtection="1">
      <alignment horizontal="center" vertical="center"/>
      <protection locked="0"/>
    </xf>
    <xf numFmtId="0" fontId="13" fillId="0" borderId="78" xfId="0" applyFont="1" applyBorder="1" applyAlignment="1">
      <alignment horizontal="right" vertical="center"/>
    </xf>
    <xf numFmtId="0" fontId="13" fillId="0" borderId="13" xfId="0" applyFont="1" applyBorder="1" applyAlignment="1">
      <alignment horizontal="right" vertical="center"/>
    </xf>
    <xf numFmtId="0" fontId="13" fillId="0" borderId="79" xfId="0" applyFont="1" applyBorder="1" applyAlignment="1">
      <alignment horizontal="right" vertical="center"/>
    </xf>
    <xf numFmtId="0" fontId="13" fillId="0" borderId="44" xfId="0" applyFont="1" applyBorder="1" applyAlignment="1">
      <alignment horizontal="right" vertical="center"/>
    </xf>
    <xf numFmtId="0" fontId="13" fillId="0" borderId="20" xfId="0" applyFont="1" applyBorder="1" applyAlignment="1">
      <alignment horizontal="right" vertical="center"/>
    </xf>
    <xf numFmtId="0" fontId="13" fillId="0" borderId="77" xfId="0" applyFont="1" applyBorder="1" applyAlignment="1">
      <alignment horizontal="right" vertical="center"/>
    </xf>
    <xf numFmtId="0" fontId="13" fillId="0" borderId="80" xfId="0" applyFont="1" applyBorder="1" applyAlignment="1">
      <alignment horizontal="right" vertical="center"/>
    </xf>
    <xf numFmtId="0" fontId="13" fillId="0" borderId="54" xfId="0" applyFont="1" applyBorder="1" applyAlignment="1">
      <alignment horizontal="right" vertical="center"/>
    </xf>
    <xf numFmtId="0" fontId="13" fillId="0" borderId="81" xfId="0" applyFont="1" applyBorder="1" applyAlignment="1">
      <alignment horizontal="right" vertical="center"/>
    </xf>
    <xf numFmtId="0" fontId="5" fillId="3" borderId="1" xfId="4" applyFont="1" applyFill="1" applyBorder="1" applyAlignment="1">
      <alignment horizontal="center" vertical="center" wrapText="1"/>
    </xf>
    <xf numFmtId="0" fontId="3" fillId="3" borderId="127" xfId="4" applyFont="1" applyFill="1" applyBorder="1" applyAlignment="1">
      <alignment horizontal="center" vertical="center" textRotation="90" wrapText="1"/>
    </xf>
    <xf numFmtId="0" fontId="3" fillId="3" borderId="93" xfId="4" applyFont="1" applyFill="1" applyBorder="1" applyAlignment="1">
      <alignment horizontal="center" vertical="center" textRotation="90" wrapText="1"/>
    </xf>
    <xf numFmtId="0" fontId="3" fillId="3" borderId="48" xfId="4" applyFont="1" applyFill="1" applyBorder="1" applyAlignment="1">
      <alignment horizontal="center" vertical="center" textRotation="90" wrapText="1"/>
    </xf>
    <xf numFmtId="1" fontId="3" fillId="3" borderId="1" xfId="4" applyNumberFormat="1" applyFont="1" applyFill="1" applyBorder="1" applyAlignment="1">
      <alignment horizontal="center" vertical="center" wrapText="1"/>
    </xf>
    <xf numFmtId="0" fontId="58" fillId="3" borderId="0" xfId="0" applyFont="1" applyFill="1" applyBorder="1" applyAlignment="1">
      <alignment horizontal="left" wrapText="1"/>
    </xf>
    <xf numFmtId="0" fontId="58" fillId="3" borderId="7" xfId="0" applyFont="1" applyFill="1" applyBorder="1" applyAlignment="1">
      <alignment horizontal="left" wrapText="1"/>
    </xf>
    <xf numFmtId="0" fontId="58" fillId="3" borderId="6" xfId="0" applyFont="1" applyFill="1" applyBorder="1" applyAlignment="1">
      <alignment horizontal="left" wrapText="1"/>
    </xf>
    <xf numFmtId="0" fontId="58" fillId="3" borderId="9" xfId="0" applyFont="1" applyFill="1" applyBorder="1" applyAlignment="1">
      <alignment horizontal="left" wrapText="1"/>
    </xf>
    <xf numFmtId="0" fontId="0" fillId="3" borderId="6" xfId="0" applyFont="1" applyFill="1" applyBorder="1" applyAlignment="1">
      <alignment horizontal="left" vertical="center"/>
    </xf>
    <xf numFmtId="0" fontId="44" fillId="3" borderId="6" xfId="0" applyFont="1" applyFill="1" applyBorder="1" applyAlignment="1" applyProtection="1">
      <alignment horizontal="center"/>
      <protection locked="0"/>
    </xf>
    <xf numFmtId="0" fontId="0" fillId="3" borderId="0" xfId="0" applyFont="1" applyFill="1" applyBorder="1" applyAlignment="1">
      <alignment horizontal="left" vertical="center"/>
    </xf>
    <xf numFmtId="0" fontId="43" fillId="3" borderId="0" xfId="0" applyFont="1" applyFill="1" applyBorder="1" applyAlignment="1">
      <alignment horizontal="center"/>
    </xf>
    <xf numFmtId="0" fontId="43" fillId="3" borderId="7" xfId="0" applyFont="1" applyFill="1" applyBorder="1" applyAlignment="1">
      <alignment horizontal="center"/>
    </xf>
    <xf numFmtId="0" fontId="44" fillId="3" borderId="0" xfId="0" applyFont="1" applyFill="1" applyBorder="1" applyAlignment="1">
      <alignment horizontal="left" vertical="center" wrapText="1"/>
    </xf>
    <xf numFmtId="0" fontId="44" fillId="3" borderId="0" xfId="0" applyFont="1" applyFill="1" applyBorder="1" applyAlignment="1">
      <alignment horizontal="left"/>
    </xf>
    <xf numFmtId="0" fontId="0" fillId="3" borderId="6" xfId="0" applyFont="1" applyFill="1" applyBorder="1" applyAlignment="1">
      <alignment horizontal="center" vertical="center"/>
    </xf>
    <xf numFmtId="0" fontId="44" fillId="3" borderId="3" xfId="0" applyFont="1" applyFill="1" applyBorder="1" applyAlignment="1">
      <alignment horizontal="center"/>
    </xf>
    <xf numFmtId="0" fontId="0" fillId="3" borderId="3" xfId="0" applyFont="1" applyFill="1" applyBorder="1" applyAlignment="1">
      <alignment horizontal="center" vertical="top"/>
    </xf>
    <xf numFmtId="0" fontId="0" fillId="3" borderId="22" xfId="0" applyFill="1" applyBorder="1" applyAlignment="1">
      <alignment horizontal="right" vertical="center"/>
    </xf>
    <xf numFmtId="0" fontId="0" fillId="3" borderId="0" xfId="0" applyFill="1" applyBorder="1" applyAlignment="1">
      <alignment horizontal="right" vertical="center"/>
    </xf>
    <xf numFmtId="0" fontId="0" fillId="3" borderId="97" xfId="0" applyFill="1" applyBorder="1" applyAlignment="1">
      <alignment horizontal="right" vertical="center"/>
    </xf>
    <xf numFmtId="0" fontId="0" fillId="3" borderId="98" xfId="0" applyFill="1" applyBorder="1" applyAlignment="1">
      <alignment horizontal="right" vertical="center"/>
    </xf>
    <xf numFmtId="0" fontId="0" fillId="3" borderId="87" xfId="0" applyFill="1" applyBorder="1" applyAlignment="1">
      <alignment horizontal="center" vertical="center"/>
    </xf>
    <xf numFmtId="0" fontId="0" fillId="3" borderId="112" xfId="0" applyFill="1" applyBorder="1" applyAlignment="1">
      <alignment horizontal="center" vertical="center"/>
    </xf>
    <xf numFmtId="0" fontId="0" fillId="3" borderId="87" xfId="0" applyFill="1" applyBorder="1" applyAlignment="1">
      <alignment horizontal="center"/>
    </xf>
    <xf numFmtId="0" fontId="0" fillId="3" borderId="112" xfId="0" applyFill="1" applyBorder="1" applyAlignment="1">
      <alignment horizontal="center"/>
    </xf>
    <xf numFmtId="0" fontId="11" fillId="3" borderId="103" xfId="0" applyFont="1" applyFill="1" applyBorder="1" applyAlignment="1">
      <alignment horizontal="right"/>
    </xf>
    <xf numFmtId="0" fontId="0" fillId="3" borderId="1" xfId="0" applyFill="1" applyBorder="1" applyAlignment="1">
      <alignment horizontal="right"/>
    </xf>
    <xf numFmtId="0" fontId="0" fillId="3" borderId="99" xfId="0" applyFill="1" applyBorder="1" applyAlignment="1">
      <alignment horizontal="right" vertical="center"/>
    </xf>
    <xf numFmtId="0" fontId="0" fillId="3" borderId="100" xfId="0" applyFill="1" applyBorder="1" applyAlignment="1">
      <alignment horizontal="right" vertical="center"/>
    </xf>
    <xf numFmtId="0" fontId="0" fillId="3" borderId="103" xfId="0" applyFill="1" applyBorder="1" applyAlignment="1">
      <alignment horizontal="right"/>
    </xf>
    <xf numFmtId="0" fontId="5" fillId="3" borderId="99" xfId="0" applyFont="1" applyFill="1" applyBorder="1" applyAlignment="1">
      <alignment horizontal="center"/>
    </xf>
    <xf numFmtId="0" fontId="5" fillId="3" borderId="100" xfId="0" applyFont="1" applyFill="1" applyBorder="1" applyAlignment="1">
      <alignment horizontal="center"/>
    </xf>
    <xf numFmtId="0" fontId="5" fillId="3" borderId="101" xfId="0" applyFont="1" applyFill="1" applyBorder="1" applyAlignment="1">
      <alignment horizontal="center"/>
    </xf>
    <xf numFmtId="0" fontId="16" fillId="3" borderId="103" xfId="0" applyFont="1" applyFill="1" applyBorder="1" applyAlignment="1">
      <alignment horizontal="center"/>
    </xf>
    <xf numFmtId="0" fontId="16" fillId="3" borderId="1" xfId="0" applyFont="1" applyFill="1" applyBorder="1" applyAlignment="1">
      <alignment horizontal="center"/>
    </xf>
    <xf numFmtId="0" fontId="11" fillId="3" borderId="106" xfId="0" applyFont="1" applyFill="1" applyBorder="1" applyAlignment="1">
      <alignment horizontal="right"/>
    </xf>
    <xf numFmtId="0" fontId="0" fillId="3" borderId="107" xfId="0" applyFill="1" applyBorder="1" applyAlignment="1">
      <alignment horizontal="right"/>
    </xf>
    <xf numFmtId="0" fontId="0" fillId="3" borderId="105" xfId="0" applyFill="1" applyBorder="1" applyAlignment="1">
      <alignment horizontal="right"/>
    </xf>
    <xf numFmtId="0" fontId="0" fillId="3" borderId="11" xfId="0" applyFill="1" applyBorder="1" applyAlignment="1">
      <alignment horizontal="right"/>
    </xf>
    <xf numFmtId="0" fontId="16" fillId="3" borderId="103" xfId="0" applyFont="1" applyFill="1" applyBorder="1" applyAlignment="1">
      <alignment horizontal="center" wrapText="1"/>
    </xf>
    <xf numFmtId="0" fontId="8" fillId="3" borderId="1" xfId="0" applyFont="1" applyFill="1" applyBorder="1" applyAlignment="1">
      <alignment horizontal="center" wrapText="1"/>
    </xf>
    <xf numFmtId="0" fontId="16" fillId="3" borderId="1" xfId="0" applyFont="1" applyFill="1" applyBorder="1" applyAlignment="1">
      <alignment horizontal="center" wrapText="1"/>
    </xf>
    <xf numFmtId="0" fontId="0" fillId="3" borderId="6" xfId="0" applyFill="1" applyBorder="1" applyAlignment="1">
      <alignment horizontal="center"/>
    </xf>
    <xf numFmtId="0" fontId="0" fillId="3" borderId="106" xfId="0" applyFill="1" applyBorder="1" applyAlignment="1">
      <alignment horizontal="right"/>
    </xf>
    <xf numFmtId="0" fontId="13" fillId="3" borderId="98" xfId="0" applyFont="1" applyFill="1" applyBorder="1" applyAlignment="1">
      <alignment horizontal="center"/>
    </xf>
    <xf numFmtId="0" fontId="0" fillId="3" borderId="97" xfId="0" applyFill="1" applyBorder="1" applyAlignment="1">
      <alignment horizontal="center" vertical="center"/>
    </xf>
    <xf numFmtId="0" fontId="0" fillId="3" borderId="98" xfId="0" applyFill="1" applyBorder="1" applyAlignment="1">
      <alignment horizontal="center" vertical="center"/>
    </xf>
    <xf numFmtId="0" fontId="0" fillId="3" borderId="22" xfId="0" applyFill="1" applyBorder="1" applyAlignment="1">
      <alignment horizontal="center" vertical="center"/>
    </xf>
    <xf numFmtId="0" fontId="0" fillId="3" borderId="0" xfId="0" applyFill="1" applyBorder="1" applyAlignment="1">
      <alignment horizontal="center" vertical="center"/>
    </xf>
    <xf numFmtId="0" fontId="0" fillId="3" borderId="99" xfId="0" applyFill="1" applyBorder="1" applyAlignment="1">
      <alignment horizontal="center" vertical="center"/>
    </xf>
    <xf numFmtId="0" fontId="0" fillId="3" borderId="100" xfId="0" applyFill="1" applyBorder="1" applyAlignment="1">
      <alignment horizontal="center" vertical="center"/>
    </xf>
    <xf numFmtId="0" fontId="0" fillId="3" borderId="88" xfId="0" applyFill="1" applyBorder="1" applyAlignment="1">
      <alignment horizontal="center"/>
    </xf>
    <xf numFmtId="0" fontId="0" fillId="3" borderId="114" xfId="0" applyFill="1" applyBorder="1" applyAlignment="1">
      <alignment horizontal="center"/>
    </xf>
    <xf numFmtId="0" fontId="0" fillId="3" borderId="110" xfId="0" applyFill="1" applyBorder="1" applyAlignment="1">
      <alignment horizontal="center"/>
    </xf>
    <xf numFmtId="0" fontId="0" fillId="3" borderId="109" xfId="0" applyFill="1" applyBorder="1" applyAlignment="1">
      <alignment horizontal="center"/>
    </xf>
    <xf numFmtId="0" fontId="11" fillId="6" borderId="10" xfId="0" applyFont="1" applyFill="1" applyBorder="1" applyAlignment="1">
      <alignment horizontal="center"/>
    </xf>
    <xf numFmtId="0" fontId="11" fillId="6" borderId="11" xfId="0" applyFont="1" applyFill="1" applyBorder="1" applyAlignment="1">
      <alignment horizontal="center"/>
    </xf>
    <xf numFmtId="0" fontId="11" fillId="6" borderId="115" xfId="0" applyFont="1" applyFill="1" applyBorder="1" applyAlignment="1">
      <alignment horizontal="center" vertical="center" wrapText="1"/>
    </xf>
    <xf numFmtId="0" fontId="11" fillId="6" borderId="116"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51" fillId="3" borderId="3" xfId="16" applyFont="1" applyFill="1" applyBorder="1" applyAlignment="1">
      <alignment horizontal="center"/>
    </xf>
    <xf numFmtId="0" fontId="51" fillId="3" borderId="0" xfId="16" applyFont="1" applyFill="1" applyBorder="1" applyAlignment="1">
      <alignment horizontal="center"/>
    </xf>
    <xf numFmtId="0" fontId="51" fillId="3" borderId="0" xfId="16" applyFont="1" applyFill="1" applyBorder="1" applyAlignment="1" applyProtection="1">
      <alignment horizontal="center"/>
      <protection locked="0"/>
    </xf>
    <xf numFmtId="0" fontId="11" fillId="3" borderId="6" xfId="0" applyFont="1" applyFill="1" applyBorder="1" applyAlignment="1" applyProtection="1">
      <alignment horizontal="center"/>
      <protection locked="0"/>
    </xf>
    <xf numFmtId="0" fontId="51" fillId="3" borderId="0" xfId="16" applyFont="1" applyFill="1" applyBorder="1" applyAlignment="1">
      <alignment horizontal="left" wrapText="1"/>
    </xf>
    <xf numFmtId="0" fontId="55" fillId="3" borderId="0" xfId="16" applyFont="1" applyFill="1" applyBorder="1" applyAlignment="1">
      <alignment horizontal="left"/>
    </xf>
    <xf numFmtId="0" fontId="51" fillId="3" borderId="1" xfId="16" applyFont="1" applyFill="1" applyBorder="1" applyAlignment="1">
      <alignment horizontal="center"/>
    </xf>
    <xf numFmtId="0" fontId="55" fillId="3" borderId="0" xfId="16" applyFont="1" applyFill="1" applyBorder="1" applyAlignment="1">
      <alignment horizontal="left" vertical="center"/>
    </xf>
    <xf numFmtId="0" fontId="52" fillId="3" borderId="0" xfId="16" applyFont="1" applyFill="1" applyBorder="1" applyAlignment="1">
      <alignment horizontal="center"/>
    </xf>
    <xf numFmtId="0" fontId="51" fillId="3" borderId="0" xfId="16" applyFont="1" applyFill="1" applyBorder="1" applyAlignment="1">
      <alignment horizontal="left" vertical="center" wrapText="1"/>
    </xf>
    <xf numFmtId="0" fontId="56" fillId="3" borderId="0" xfId="16" applyFont="1" applyFill="1" applyBorder="1" applyAlignment="1">
      <alignment horizontal="left" vertical="center"/>
    </xf>
    <xf numFmtId="0" fontId="51" fillId="3" borderId="1" xfId="16" applyFont="1" applyFill="1" applyBorder="1" applyAlignment="1" applyProtection="1">
      <alignment horizontal="center"/>
      <protection locked="0"/>
    </xf>
    <xf numFmtId="0" fontId="51" fillId="3" borderId="6" xfId="16" applyFont="1" applyFill="1" applyBorder="1" applyAlignment="1" applyProtection="1">
      <alignment horizontal="center"/>
      <protection locked="0"/>
    </xf>
    <xf numFmtId="0" fontId="51" fillId="3" borderId="3" xfId="25" applyFont="1" applyFill="1" applyBorder="1" applyAlignment="1">
      <alignment horizontal="center"/>
    </xf>
    <xf numFmtId="0" fontId="51" fillId="3" borderId="0" xfId="25" applyFont="1" applyFill="1" applyBorder="1" applyAlignment="1" applyProtection="1">
      <alignment horizontal="center"/>
      <protection locked="0"/>
    </xf>
    <xf numFmtId="0" fontId="51" fillId="3" borderId="6" xfId="25" applyFont="1" applyFill="1" applyBorder="1" applyAlignment="1" applyProtection="1">
      <alignment horizontal="center"/>
      <protection locked="0"/>
    </xf>
    <xf numFmtId="0" fontId="51" fillId="3" borderId="1" xfId="25" applyFont="1" applyFill="1" applyBorder="1" applyAlignment="1" applyProtection="1">
      <alignment horizontal="center"/>
      <protection locked="0"/>
    </xf>
    <xf numFmtId="0" fontId="51" fillId="3" borderId="0" xfId="25" applyFont="1" applyFill="1" applyBorder="1" applyAlignment="1">
      <alignment horizontal="left" vertical="center" wrapText="1"/>
    </xf>
    <xf numFmtId="0" fontId="54" fillId="3" borderId="0" xfId="25" applyFont="1" applyFill="1" applyBorder="1" applyAlignment="1">
      <alignment horizontal="center"/>
    </xf>
    <xf numFmtId="0" fontId="51" fillId="3" borderId="1" xfId="25" applyFont="1" applyFill="1" applyBorder="1" applyAlignment="1">
      <alignment horizontal="center"/>
    </xf>
    <xf numFmtId="0" fontId="52" fillId="3" borderId="0" xfId="25" applyFont="1" applyFill="1" applyBorder="1" applyAlignment="1">
      <alignment horizontal="center"/>
    </xf>
    <xf numFmtId="0" fontId="51" fillId="3" borderId="0" xfId="25" applyFont="1" applyFill="1" applyBorder="1" applyAlignment="1">
      <alignment horizontal="center"/>
    </xf>
    <xf numFmtId="0" fontId="8" fillId="6" borderId="118" xfId="0" applyFont="1" applyFill="1" applyBorder="1" applyAlignment="1">
      <alignment horizontal="center"/>
    </xf>
    <xf numFmtId="0" fontId="8" fillId="6" borderId="119" xfId="0" applyFont="1" applyFill="1" applyBorder="1" applyAlignment="1">
      <alignment horizontal="center"/>
    </xf>
    <xf numFmtId="0" fontId="8" fillId="3" borderId="1" xfId="18" applyFont="1" applyFill="1" applyBorder="1" applyAlignment="1" applyProtection="1">
      <alignment horizontal="center" vertical="center"/>
      <protection locked="0" hidden="1"/>
    </xf>
    <xf numFmtId="0" fontId="8" fillId="3" borderId="87" xfId="18" applyFont="1" applyFill="1" applyBorder="1" applyAlignment="1" applyProtection="1">
      <alignment horizontal="center" vertical="center"/>
      <protection locked="0" hidden="1"/>
    </xf>
    <xf numFmtId="0" fontId="8" fillId="3" borderId="11" xfId="18" applyFont="1" applyFill="1" applyBorder="1" applyAlignment="1" applyProtection="1">
      <alignment horizontal="center" vertical="center"/>
      <protection locked="0" hidden="1"/>
    </xf>
    <xf numFmtId="0" fontId="8" fillId="3" borderId="1" xfId="18" applyFont="1" applyFill="1" applyBorder="1" applyAlignment="1" applyProtection="1">
      <alignment vertical="center" wrapText="1"/>
      <protection hidden="1"/>
    </xf>
    <xf numFmtId="0" fontId="8" fillId="3" borderId="87" xfId="18" applyFont="1" applyFill="1" applyBorder="1" applyAlignment="1" applyProtection="1">
      <alignment vertical="center" wrapText="1"/>
      <protection hidden="1"/>
    </xf>
    <xf numFmtId="0" fontId="51" fillId="3" borderId="3" xfId="25" applyFont="1" applyFill="1" applyBorder="1" applyAlignment="1">
      <alignment horizontal="left"/>
    </xf>
    <xf numFmtId="0" fontId="8" fillId="3" borderId="87" xfId="18" applyFont="1" applyFill="1" applyBorder="1" applyAlignment="1" applyProtection="1">
      <alignment horizontal="center" vertical="center"/>
      <protection hidden="1"/>
    </xf>
    <xf numFmtId="0" fontId="8" fillId="3" borderId="10" xfId="18" applyFont="1" applyFill="1" applyBorder="1" applyAlignment="1" applyProtection="1">
      <alignment horizontal="center" vertical="center"/>
      <protection hidden="1"/>
    </xf>
    <xf numFmtId="0" fontId="8" fillId="3" borderId="11" xfId="18" applyFont="1" applyFill="1" applyBorder="1" applyAlignment="1" applyProtection="1">
      <alignment horizontal="center" vertical="center"/>
      <protection hidden="1"/>
    </xf>
    <xf numFmtId="0" fontId="51" fillId="3" borderId="87" xfId="25" applyFont="1" applyFill="1" applyBorder="1" applyAlignment="1" applyProtection="1">
      <alignment horizontal="center" vertical="center"/>
      <protection locked="0"/>
    </xf>
    <xf numFmtId="0" fontId="51" fillId="3" borderId="10" xfId="25" applyFont="1" applyFill="1" applyBorder="1" applyAlignment="1" applyProtection="1">
      <alignment horizontal="center" vertical="center"/>
      <protection locked="0"/>
    </xf>
    <xf numFmtId="0" fontId="51" fillId="3" borderId="11" xfId="25" applyFont="1" applyFill="1" applyBorder="1" applyAlignment="1" applyProtection="1">
      <alignment horizontal="center" vertical="center"/>
      <protection locked="0"/>
    </xf>
    <xf numFmtId="0" fontId="56" fillId="3" borderId="1" xfId="25" applyFont="1" applyFill="1" applyBorder="1" applyAlignment="1">
      <alignment horizontal="left" vertical="center"/>
    </xf>
    <xf numFmtId="0" fontId="8" fillId="3" borderId="1" xfId="18" applyFont="1" applyFill="1" applyBorder="1" applyAlignment="1" applyProtection="1">
      <alignment horizontal="left"/>
      <protection hidden="1"/>
    </xf>
    <xf numFmtId="0" fontId="51" fillId="3" borderId="1" xfId="25" applyFont="1" applyFill="1" applyBorder="1" applyAlignment="1">
      <alignment horizontal="right"/>
    </xf>
    <xf numFmtId="0" fontId="56" fillId="3" borderId="0" xfId="25" applyFont="1" applyFill="1" applyBorder="1" applyAlignment="1">
      <alignment horizontal="center" vertical="center"/>
    </xf>
    <xf numFmtId="0" fontId="8" fillId="3" borderId="1" xfId="18" applyFont="1" applyFill="1" applyBorder="1" applyAlignment="1" applyProtection="1">
      <alignment horizontal="left" vertical="center" wrapText="1"/>
      <protection hidden="1"/>
    </xf>
    <xf numFmtId="0" fontId="57" fillId="3" borderId="0" xfId="17" applyFont="1" applyFill="1" applyBorder="1" applyAlignment="1">
      <alignment horizontal="center"/>
    </xf>
    <xf numFmtId="0" fontId="16" fillId="3" borderId="0" xfId="18" applyFont="1" applyFill="1" applyBorder="1" applyAlignment="1" applyProtection="1">
      <alignment horizontal="center"/>
      <protection hidden="1"/>
    </xf>
    <xf numFmtId="0" fontId="56" fillId="3" borderId="0" xfId="25" applyFont="1" applyFill="1" applyBorder="1" applyAlignment="1">
      <alignment horizontal="center" wrapText="1"/>
    </xf>
    <xf numFmtId="0" fontId="8" fillId="3" borderId="1" xfId="18" applyFont="1" applyFill="1" applyBorder="1" applyAlignment="1" applyProtection="1">
      <alignment horizontal="center"/>
      <protection hidden="1"/>
    </xf>
    <xf numFmtId="2" fontId="8" fillId="5" borderId="1" xfId="18" applyNumberFormat="1" applyFont="1" applyFill="1" applyBorder="1" applyAlignment="1" applyProtection="1">
      <alignment horizontal="center"/>
      <protection hidden="1"/>
    </xf>
    <xf numFmtId="0" fontId="8" fillId="3" borderId="87" xfId="18" applyFont="1" applyFill="1" applyBorder="1" applyAlignment="1" applyProtection="1">
      <alignment horizontal="center"/>
      <protection hidden="1"/>
    </xf>
    <xf numFmtId="0" fontId="8" fillId="3" borderId="10" xfId="18" applyFont="1" applyFill="1" applyBorder="1" applyAlignment="1" applyProtection="1">
      <alignment horizontal="center"/>
      <protection hidden="1"/>
    </xf>
    <xf numFmtId="0" fontId="8" fillId="3" borderId="11" xfId="18" applyFont="1" applyFill="1" applyBorder="1" applyAlignment="1" applyProtection="1">
      <alignment horizontal="center"/>
      <protection hidden="1"/>
    </xf>
    <xf numFmtId="0" fontId="8" fillId="0" borderId="87" xfId="2" applyFont="1" applyFill="1" applyBorder="1" applyAlignment="1">
      <alignment horizontal="left" vertical="top" wrapText="1"/>
    </xf>
    <xf numFmtId="0" fontId="8" fillId="0" borderId="11" xfId="2" applyFont="1" applyFill="1" applyBorder="1" applyAlignment="1">
      <alignment horizontal="left" vertical="top" wrapText="1"/>
    </xf>
    <xf numFmtId="0" fontId="34" fillId="0" borderId="0" xfId="3" applyFont="1" applyAlignment="1">
      <alignment horizontal="center"/>
    </xf>
    <xf numFmtId="0" fontId="6" fillId="0" borderId="88" xfId="2" applyFont="1" applyBorder="1" applyAlignment="1">
      <alignment horizontal="center" wrapText="1"/>
    </xf>
    <xf numFmtId="0" fontId="6" fillId="0" borderId="89" xfId="2" applyFont="1" applyBorder="1" applyAlignment="1">
      <alignment horizontal="center"/>
    </xf>
    <xf numFmtId="0" fontId="15" fillId="0" borderId="0" xfId="2" applyFont="1" applyAlignment="1">
      <alignment horizontal="center"/>
    </xf>
    <xf numFmtId="0" fontId="5" fillId="0" borderId="90" xfId="3" applyFont="1" applyBorder="1" applyAlignment="1">
      <alignment horizontal="center" vertical="top" wrapText="1"/>
    </xf>
    <xf numFmtId="0" fontId="5" fillId="0" borderId="91" xfId="3" applyFont="1" applyBorder="1" applyAlignment="1">
      <alignment horizontal="center" vertical="top" wrapText="1"/>
    </xf>
    <xf numFmtId="0" fontId="8" fillId="0" borderId="87" xfId="3" applyFont="1" applyBorder="1" applyAlignment="1">
      <alignment horizontal="center" vertical="top" wrapText="1"/>
    </xf>
    <xf numFmtId="0" fontId="8" fillId="0" borderId="11" xfId="3" applyFont="1" applyBorder="1" applyAlignment="1">
      <alignment horizontal="center" vertical="top" wrapText="1"/>
    </xf>
    <xf numFmtId="0" fontId="8" fillId="0" borderId="87" xfId="3" applyFont="1" applyBorder="1" applyAlignment="1">
      <alignment horizontal="left" vertical="top" wrapText="1"/>
    </xf>
    <xf numFmtId="0" fontId="8" fillId="0" borderId="11" xfId="3" applyFont="1" applyBorder="1" applyAlignment="1">
      <alignment horizontal="left" vertical="top" wrapText="1"/>
    </xf>
    <xf numFmtId="0" fontId="13" fillId="0" borderId="92" xfId="3" applyFont="1" applyBorder="1" applyAlignment="1">
      <alignment horizontal="center" vertical="center"/>
    </xf>
    <xf numFmtId="0" fontId="13" fillId="0" borderId="93" xfId="3" applyFont="1" applyBorder="1" applyAlignment="1">
      <alignment horizontal="center" vertical="center"/>
    </xf>
    <xf numFmtId="0" fontId="13" fillId="0" borderId="48" xfId="3" applyFont="1" applyBorder="1" applyAlignment="1">
      <alignment horizontal="center" vertical="center"/>
    </xf>
    <xf numFmtId="0" fontId="8" fillId="0" borderId="92" xfId="3" applyFont="1" applyBorder="1" applyAlignment="1">
      <alignment horizontal="center" vertical="top" wrapText="1"/>
    </xf>
    <xf numFmtId="0" fontId="8" fillId="0" borderId="48" xfId="3" applyFont="1" applyBorder="1" applyAlignment="1">
      <alignment horizontal="center" vertical="top" wrapText="1"/>
    </xf>
    <xf numFmtId="0" fontId="7" fillId="0" borderId="0" xfId="3" applyFont="1" applyAlignment="1">
      <alignment horizontal="center"/>
    </xf>
    <xf numFmtId="0" fontId="8" fillId="0" borderId="94" xfId="3" applyFont="1" applyBorder="1" applyAlignment="1">
      <alignment horizontal="left" vertical="top" wrapText="1"/>
    </xf>
    <xf numFmtId="0" fontId="8" fillId="0" borderId="95" xfId="3" applyFont="1" applyBorder="1" applyAlignment="1">
      <alignment horizontal="left" vertical="top" wrapText="1"/>
    </xf>
    <xf numFmtId="0" fontId="6" fillId="0" borderId="88" xfId="3" applyFont="1" applyBorder="1" applyAlignment="1">
      <alignment horizontal="center" wrapText="1"/>
    </xf>
    <xf numFmtId="0" fontId="6" fillId="0" borderId="89" xfId="3" applyFont="1" applyBorder="1" applyAlignment="1">
      <alignment horizontal="center"/>
    </xf>
    <xf numFmtId="0" fontId="8" fillId="0" borderId="1" xfId="3" applyFont="1" applyBorder="1" applyAlignment="1">
      <alignment horizontal="left" vertical="top" wrapText="1"/>
    </xf>
    <xf numFmtId="0" fontId="70" fillId="0" borderId="1" xfId="7" applyFont="1" applyBorder="1" applyAlignment="1">
      <alignment horizontal="left" vertical="center"/>
    </xf>
    <xf numFmtId="0" fontId="69" fillId="0" borderId="0" xfId="7" applyFont="1" applyFill="1" applyBorder="1" applyAlignment="1">
      <alignment horizontal="center" vertical="center"/>
    </xf>
    <xf numFmtId="0" fontId="70" fillId="0" borderId="87" xfId="7" applyFont="1" applyBorder="1" applyAlignment="1">
      <alignment horizontal="left" vertical="center"/>
    </xf>
    <xf numFmtId="0" fontId="70" fillId="0" borderId="87" xfId="7" applyFont="1" applyBorder="1" applyAlignment="1">
      <alignment horizontal="center" vertical="center"/>
    </xf>
    <xf numFmtId="0" fontId="70" fillId="0" borderId="10" xfId="7" applyFont="1" applyBorder="1" applyAlignment="1">
      <alignment horizontal="center" vertical="center"/>
    </xf>
    <xf numFmtId="0" fontId="70" fillId="0" borderId="11" xfId="7" applyFont="1" applyBorder="1" applyAlignment="1">
      <alignment horizontal="center" vertical="center"/>
    </xf>
    <xf numFmtId="0" fontId="13" fillId="2" borderId="87" xfId="11" applyFont="1" applyFill="1" applyBorder="1" applyAlignment="1" applyProtection="1">
      <alignment horizontal="center"/>
      <protection locked="0"/>
    </xf>
    <xf numFmtId="0" fontId="11" fillId="2" borderId="10" xfId="11" applyFont="1" applyFill="1" applyBorder="1" applyAlignment="1" applyProtection="1">
      <alignment horizontal="center"/>
      <protection locked="0"/>
    </xf>
    <xf numFmtId="0" fontId="11" fillId="2" borderId="11" xfId="11" applyFont="1" applyFill="1" applyBorder="1" applyAlignment="1" applyProtection="1">
      <alignment horizontal="center"/>
      <protection locked="0"/>
    </xf>
    <xf numFmtId="1" fontId="13" fillId="2" borderId="127" xfId="11" applyNumberFormat="1" applyFont="1" applyFill="1" applyBorder="1" applyAlignment="1" applyProtection="1">
      <alignment horizontal="center" textRotation="255"/>
      <protection locked="0"/>
    </xf>
    <xf numFmtId="0" fontId="11" fillId="0" borderId="48" xfId="11" applyFont="1" applyBorder="1" applyAlignment="1" applyProtection="1">
      <protection locked="0"/>
    </xf>
    <xf numFmtId="0" fontId="13" fillId="2" borderId="127" xfId="11" applyFont="1" applyFill="1" applyBorder="1" applyAlignment="1" applyProtection="1">
      <alignment horizontal="center" wrapText="1"/>
      <protection locked="0"/>
    </xf>
    <xf numFmtId="0" fontId="11" fillId="0" borderId="48" xfId="11" applyFont="1" applyBorder="1" applyAlignment="1" applyProtection="1">
      <alignment wrapText="1"/>
      <protection locked="0"/>
    </xf>
    <xf numFmtId="1" fontId="13" fillId="2" borderId="127" xfId="11" applyNumberFormat="1" applyFont="1" applyFill="1" applyBorder="1" applyAlignment="1" applyProtection="1">
      <alignment horizontal="center" wrapText="1"/>
      <protection locked="0"/>
    </xf>
    <xf numFmtId="0" fontId="39" fillId="0" borderId="48" xfId="11" applyFont="1" applyBorder="1" applyAlignment="1">
      <alignment horizontal="center" wrapText="1"/>
    </xf>
    <xf numFmtId="0" fontId="13" fillId="0" borderId="0" xfId="11" applyFont="1" applyBorder="1" applyAlignment="1" applyProtection="1">
      <alignment horizontal="right"/>
      <protection locked="0"/>
    </xf>
    <xf numFmtId="0" fontId="13" fillId="0" borderId="0" xfId="0" applyFont="1" applyAlignment="1"/>
    <xf numFmtId="0" fontId="13" fillId="0" borderId="0" xfId="11" applyFont="1" applyBorder="1" applyAlignment="1">
      <alignment horizontal="left"/>
    </xf>
    <xf numFmtId="0" fontId="0" fillId="0" borderId="0" xfId="0" applyAlignment="1"/>
    <xf numFmtId="0" fontId="26" fillId="0" borderId="0" xfId="11" applyFont="1" applyBorder="1" applyAlignment="1" applyProtection="1">
      <alignment horizontal="right"/>
      <protection locked="0"/>
    </xf>
    <xf numFmtId="0" fontId="13" fillId="0" borderId="0" xfId="11" applyFont="1" applyBorder="1" applyAlignment="1" applyProtection="1">
      <alignment horizontal="left"/>
      <protection locked="0"/>
    </xf>
    <xf numFmtId="0" fontId="13" fillId="0" borderId="0" xfId="11" applyFont="1" applyBorder="1" applyAlignment="1">
      <alignment horizontal="right"/>
    </xf>
    <xf numFmtId="0" fontId="13" fillId="2" borderId="4" xfId="11" applyFont="1" applyFill="1" applyBorder="1" applyAlignment="1" applyProtection="1">
      <alignment horizontal="center" wrapText="1"/>
      <protection locked="0"/>
    </xf>
    <xf numFmtId="0" fontId="11" fillId="0" borderId="9" xfId="11" applyFont="1" applyBorder="1" applyAlignment="1" applyProtection="1">
      <protection locked="0"/>
    </xf>
    <xf numFmtId="0" fontId="11" fillId="0" borderId="110" xfId="5" applyFont="1" applyBorder="1" applyAlignment="1" applyProtection="1">
      <alignment horizontal="left" vertical="center"/>
      <protection locked="0"/>
    </xf>
    <xf numFmtId="0" fontId="11" fillId="0" borderId="129" xfId="5" applyFont="1" applyBorder="1" applyAlignment="1" applyProtection="1">
      <alignment horizontal="left" vertical="center"/>
      <protection locked="0"/>
    </xf>
    <xf numFmtId="0" fontId="5" fillId="0" borderId="130" xfId="5" applyFont="1" applyBorder="1" applyAlignment="1" applyProtection="1">
      <alignment horizontal="center" vertical="center" shrinkToFit="1"/>
      <protection locked="0"/>
    </xf>
    <xf numFmtId="0" fontId="13" fillId="0" borderId="110" xfId="5" applyFont="1" applyBorder="1" applyAlignment="1" applyProtection="1">
      <alignment horizontal="center" vertical="center"/>
      <protection locked="0"/>
    </xf>
    <xf numFmtId="0" fontId="13" fillId="0" borderId="129" xfId="5" applyFont="1" applyBorder="1" applyAlignment="1" applyProtection="1">
      <alignment horizontal="center" vertical="center"/>
      <protection locked="0"/>
    </xf>
    <xf numFmtId="0" fontId="11" fillId="0" borderId="88" xfId="5" applyFont="1" applyBorder="1" applyAlignment="1" applyProtection="1">
      <alignment horizontal="left" vertical="center"/>
      <protection locked="0"/>
    </xf>
    <xf numFmtId="0" fontId="11" fillId="0" borderId="89" xfId="5" applyFont="1" applyBorder="1" applyAlignment="1" applyProtection="1">
      <alignment horizontal="left" vertical="center"/>
      <protection locked="0"/>
    </xf>
    <xf numFmtId="0" fontId="11" fillId="0" borderId="88" xfId="5" applyFont="1" applyBorder="1" applyAlignment="1" applyProtection="1">
      <alignment horizontal="center" vertical="center" shrinkToFit="1"/>
      <protection locked="0"/>
    </xf>
    <xf numFmtId="0" fontId="11" fillId="0" borderId="131" xfId="5" applyFont="1" applyBorder="1" applyAlignment="1" applyProtection="1">
      <alignment horizontal="center" vertical="center"/>
      <protection locked="0"/>
    </xf>
    <xf numFmtId="0" fontId="11" fillId="0" borderId="89" xfId="5" applyFont="1" applyBorder="1" applyAlignment="1" applyProtection="1">
      <alignment horizontal="center" vertical="center"/>
      <protection locked="0"/>
    </xf>
    <xf numFmtId="0" fontId="58" fillId="0" borderId="1" xfId="8" applyFont="1" applyBorder="1" applyAlignment="1">
      <alignment horizontal="center" vertical="center" wrapText="1"/>
    </xf>
    <xf numFmtId="0" fontId="58" fillId="0" borderId="0" xfId="8" applyFont="1" applyBorder="1" applyAlignment="1">
      <alignment horizontal="center" vertical="center" wrapText="1"/>
    </xf>
    <xf numFmtId="0" fontId="3" fillId="0" borderId="5" xfId="8" applyFont="1" applyBorder="1" applyAlignment="1">
      <alignment horizontal="center" vertical="center" wrapText="1"/>
    </xf>
    <xf numFmtId="0" fontId="3" fillId="0" borderId="7" xfId="8" applyFont="1" applyBorder="1" applyAlignment="1">
      <alignment horizontal="center" vertical="center" wrapText="1"/>
    </xf>
    <xf numFmtId="0" fontId="3" fillId="0" borderId="8" xfId="8" applyFont="1" applyBorder="1" applyAlignment="1">
      <alignment horizontal="center" vertical="center" wrapText="1"/>
    </xf>
    <xf numFmtId="0" fontId="3" fillId="0" borderId="9" xfId="8" applyFont="1" applyBorder="1" applyAlignment="1">
      <alignment horizontal="center" vertical="center" wrapText="1"/>
    </xf>
    <xf numFmtId="0" fontId="3" fillId="0" borderId="48" xfId="8" applyFont="1" applyBorder="1" applyAlignment="1">
      <alignment horizontal="center" vertical="center" wrapText="1"/>
    </xf>
    <xf numFmtId="0" fontId="3" fillId="0" borderId="1" xfId="8" applyFont="1" applyBorder="1" applyAlignment="1">
      <alignment horizontal="center" vertical="center" wrapText="1"/>
    </xf>
    <xf numFmtId="0" fontId="3" fillId="0" borderId="6" xfId="8" applyFont="1" applyBorder="1" applyAlignment="1">
      <alignment horizontal="center" vertical="center" wrapText="1"/>
    </xf>
    <xf numFmtId="0" fontId="3" fillId="0" borderId="110" xfId="8" applyFont="1" applyBorder="1" applyAlignment="1">
      <alignment horizontal="center" vertical="center" wrapText="1"/>
    </xf>
    <xf numFmtId="0" fontId="3" fillId="0" borderId="129" xfId="8" applyFont="1" applyBorder="1" applyAlignment="1">
      <alignment horizontal="center" vertical="center" wrapText="1"/>
    </xf>
    <xf numFmtId="0" fontId="58" fillId="0" borderId="87" xfId="8" applyFont="1" applyBorder="1" applyAlignment="1">
      <alignment horizontal="center" vertical="center" wrapText="1"/>
    </xf>
    <xf numFmtId="0" fontId="58" fillId="0" borderId="11" xfId="8" applyFont="1" applyBorder="1" applyAlignment="1">
      <alignment horizontal="center" vertical="center" wrapText="1"/>
    </xf>
    <xf numFmtId="0" fontId="3" fillId="0" borderId="151" xfId="8" applyFont="1" applyBorder="1" applyAlignment="1">
      <alignment horizontal="center" vertical="center" wrapText="1"/>
    </xf>
    <xf numFmtId="0" fontId="3" fillId="0" borderId="99" xfId="8" applyFont="1" applyBorder="1" applyAlignment="1">
      <alignment horizontal="center" vertical="center" wrapText="1"/>
    </xf>
    <xf numFmtId="0" fontId="94" fillId="0" borderId="100" xfId="7" applyFont="1" applyBorder="1">
      <alignment vertical="center"/>
    </xf>
    <xf numFmtId="0" fontId="94" fillId="0" borderId="101" xfId="7" applyFont="1" applyBorder="1">
      <alignment vertical="center"/>
    </xf>
    <xf numFmtId="0" fontId="94" fillId="0" borderId="97" xfId="7" applyFont="1" applyBorder="1">
      <alignment vertical="center"/>
    </xf>
    <xf numFmtId="0" fontId="94" fillId="0" borderId="98" xfId="7" applyFont="1" applyBorder="1">
      <alignment vertical="center"/>
    </xf>
    <xf numFmtId="0" fontId="94" fillId="0" borderId="96" xfId="7" applyFont="1" applyBorder="1">
      <alignment vertical="center"/>
    </xf>
    <xf numFmtId="0" fontId="3" fillId="0" borderId="149" xfId="8" applyFont="1" applyBorder="1" applyAlignment="1">
      <alignment horizontal="center" vertical="center" wrapText="1"/>
    </xf>
    <xf numFmtId="0" fontId="3" fillId="0" borderId="142" xfId="8" applyFont="1" applyBorder="1" applyAlignment="1">
      <alignment horizontal="center" vertical="center" wrapText="1"/>
    </xf>
    <xf numFmtId="0" fontId="3" fillId="0" borderId="153" xfId="8" applyFont="1" applyBorder="1" applyAlignment="1">
      <alignment horizontal="center" vertical="center" wrapText="1"/>
    </xf>
    <xf numFmtId="0" fontId="3" fillId="0" borderId="152" xfId="8" applyFont="1" applyBorder="1" applyAlignment="1">
      <alignment horizontal="center" vertical="center" wrapText="1"/>
    </xf>
    <xf numFmtId="0" fontId="3" fillId="0" borderId="154" xfId="8" applyFont="1" applyBorder="1" applyAlignment="1">
      <alignment horizontal="center" vertical="center" wrapText="1"/>
    </xf>
    <xf numFmtId="14" fontId="3" fillId="0" borderId="151" xfId="8" applyNumberFormat="1" applyFont="1" applyBorder="1" applyAlignment="1">
      <alignment horizontal="center" vertical="center" wrapText="1"/>
    </xf>
    <xf numFmtId="0" fontId="96" fillId="3" borderId="3" xfId="0" applyFont="1" applyFill="1" applyBorder="1" applyAlignment="1">
      <alignment horizontal="left" vertical="center" wrapText="1"/>
    </xf>
    <xf numFmtId="0" fontId="96" fillId="3" borderId="4" xfId="0" applyFont="1" applyFill="1" applyBorder="1" applyAlignment="1">
      <alignment horizontal="left" vertical="center" wrapText="1"/>
    </xf>
    <xf numFmtId="0" fontId="96" fillId="3" borderId="0" xfId="0" applyFont="1" applyFill="1" applyBorder="1" applyAlignment="1">
      <alignment horizontal="left" vertical="center" wrapText="1"/>
    </xf>
    <xf numFmtId="0" fontId="96" fillId="3" borderId="7" xfId="0" applyFont="1" applyFill="1" applyBorder="1" applyAlignment="1">
      <alignment horizontal="left" vertical="center" wrapText="1"/>
    </xf>
  </cellXfs>
  <cellStyles count="27">
    <cellStyle name="Bad 2" xfId="19" xr:uid="{00000000-0005-0000-0000-000000000000}"/>
    <cellStyle name="Hyperlink" xfId="1" builtinId="8"/>
    <cellStyle name="Hyperlink 2" xfId="6" xr:uid="{00000000-0005-0000-0000-000002000000}"/>
    <cellStyle name="Hyperlink 2 2" xfId="20" xr:uid="{00000000-0005-0000-0000-000003000000}"/>
    <cellStyle name="Hyperlink 3" xfId="14" xr:uid="{00000000-0005-0000-0000-000004000000}"/>
    <cellStyle name="Hyperlink 4" xfId="17" xr:uid="{00000000-0005-0000-0000-000005000000}"/>
    <cellStyle name="Normal" xfId="0" builtinId="0"/>
    <cellStyle name="Normal 2" xfId="7" xr:uid="{00000000-0005-0000-0000-000007000000}"/>
    <cellStyle name="Normal 2 2" xfId="10" xr:uid="{00000000-0005-0000-0000-000008000000}"/>
    <cellStyle name="Normal 2 3" xfId="12" xr:uid="{00000000-0005-0000-0000-000009000000}"/>
    <cellStyle name="Normal 2 4" xfId="21" xr:uid="{00000000-0005-0000-0000-00000A000000}"/>
    <cellStyle name="Normal 3" xfId="5" xr:uid="{00000000-0005-0000-0000-00000B000000}"/>
    <cellStyle name="Normal 3 2" xfId="22" xr:uid="{00000000-0005-0000-0000-00000C000000}"/>
    <cellStyle name="Normal 4" xfId="11" xr:uid="{00000000-0005-0000-0000-00000D000000}"/>
    <cellStyle name="Normal 4 2" xfId="23" xr:uid="{00000000-0005-0000-0000-00000E000000}"/>
    <cellStyle name="Normal 5" xfId="13" xr:uid="{00000000-0005-0000-0000-00000F000000}"/>
    <cellStyle name="Normal 5 2" xfId="24" xr:uid="{00000000-0005-0000-0000-000010000000}"/>
    <cellStyle name="Normal 6" xfId="25" xr:uid="{00000000-0005-0000-0000-000011000000}"/>
    <cellStyle name="Normal 7" xfId="18" xr:uid="{00000000-0005-0000-0000-000012000000}"/>
    <cellStyle name="Normal 8" xfId="16" xr:uid="{00000000-0005-0000-0000-000013000000}"/>
    <cellStyle name="Normal_CCQP ZD165M728" xfId="2" xr:uid="{00000000-0005-0000-0000-000014000000}"/>
    <cellStyle name="Normal_CCQP ZPS-Z0330424" xfId="3" xr:uid="{00000000-0005-0000-0000-000015000000}"/>
    <cellStyle name="Normal_PPAP_Checklist" xfId="4" xr:uid="{00000000-0005-0000-0000-000016000000}"/>
    <cellStyle name="Percent 2" xfId="15" xr:uid="{00000000-0005-0000-0000-000017000000}"/>
    <cellStyle name="常规 2" xfId="8" xr:uid="{00000000-0005-0000-0000-000018000000}"/>
    <cellStyle name="常规_AICQR071-A  Part submission warranty" xfId="9" xr:uid="{00000000-0005-0000-0000-000019000000}"/>
    <cellStyle name="標準 2" xfId="26" xr:uid="{00000000-0005-0000-0000-00001A000000}"/>
  </cellStyles>
  <dxfs count="230">
    <dxf>
      <font>
        <color theme="1"/>
      </font>
      <fill>
        <patternFill>
          <bgColor rgb="FFFFFF00"/>
        </patternFill>
      </fill>
    </dxf>
    <dxf>
      <font>
        <color theme="0"/>
      </font>
      <fill>
        <patternFill>
          <bgColor rgb="FFFF0000"/>
        </patternFill>
      </fill>
    </dxf>
    <dxf>
      <font>
        <color theme="0"/>
      </font>
      <fill>
        <patternFill>
          <bgColor rgb="FFFF0000"/>
        </patternFill>
      </fill>
    </dxf>
    <dxf>
      <font>
        <color theme="1"/>
      </font>
      <fill>
        <patternFill>
          <bgColor rgb="FFFFFF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FF0000"/>
        </patternFill>
      </fill>
    </dxf>
    <dxf>
      <font>
        <color theme="0"/>
      </font>
      <fill>
        <patternFill>
          <bgColor rgb="FFFF0000"/>
        </patternFill>
      </fill>
    </dxf>
    <dxf>
      <fill>
        <patternFill>
          <bgColor rgb="FFFFFF00"/>
        </patternFill>
      </fill>
    </dxf>
    <dxf>
      <font>
        <color theme="0"/>
      </font>
      <fill>
        <patternFill>
          <bgColor rgb="FFFF0000"/>
        </patternFill>
      </fill>
    </dxf>
    <dxf>
      <font>
        <color theme="0"/>
      </font>
      <fill>
        <patternFill>
          <bgColor rgb="FFFF0000"/>
        </patternFill>
      </fill>
    </dxf>
    <dxf>
      <fill>
        <patternFill>
          <bgColor rgb="FF00B050"/>
        </patternFill>
      </fill>
    </dxf>
    <dxf>
      <fill>
        <patternFill>
          <bgColor rgb="FFFFFF00"/>
        </patternFill>
      </fill>
    </dxf>
    <dxf>
      <font>
        <color theme="0"/>
      </font>
      <fill>
        <patternFill>
          <bgColor rgb="FFC0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ill>
        <patternFill>
          <bgColor rgb="FF92D050"/>
        </patternFill>
      </fill>
    </dxf>
    <dxf>
      <font>
        <b/>
        <i val="0"/>
        <color theme="0"/>
      </font>
      <fill>
        <patternFill>
          <bgColor rgb="FFFF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
      <font>
        <b/>
        <i val="0"/>
      </font>
      <fill>
        <patternFill>
          <bgColor rgb="FF92D050"/>
        </patternFill>
      </fill>
    </dxf>
    <dxf>
      <font>
        <b/>
        <i val="0"/>
        <color theme="0"/>
      </font>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a:pPr>
            <a:r>
              <a:rPr lang="en-US" sz="1050"/>
              <a:t>Part</a:t>
            </a:r>
            <a:r>
              <a:rPr lang="en-US" sz="1050" baseline="0"/>
              <a:t> by Appraiser Plot (stacked)</a:t>
            </a:r>
            <a:endParaRPr lang="en-US" sz="1050"/>
          </a:p>
        </c:rich>
      </c:tx>
      <c:overlay val="1"/>
    </c:title>
    <c:autoTitleDeleted val="0"/>
    <c:plotArea>
      <c:layout>
        <c:manualLayout>
          <c:layoutTarget val="inner"/>
          <c:xMode val="edge"/>
          <c:yMode val="edge"/>
          <c:x val="4.4513452211916132E-2"/>
          <c:y val="0.11131026532131245"/>
          <c:w val="0.75679728558520354"/>
          <c:h val="0.73786769191164536"/>
        </c:manualLayout>
      </c:layout>
      <c:lineChart>
        <c:grouping val="standard"/>
        <c:varyColors val="0"/>
        <c:ser>
          <c:idx val="0"/>
          <c:order val="0"/>
          <c:tx>
            <c:strRef>
              <c:f>'[1]I. GAGE R&amp;R'!$B$9</c:f>
              <c:strCache>
                <c:ptCount val="1"/>
                <c:pt idx="0">
                  <c:v>Average-Appraiser 1</c:v>
                </c:pt>
              </c:strCache>
            </c:strRef>
          </c:tx>
          <c:spPr>
            <a:ln w="12700">
              <a:solidFill>
                <a:schemeClr val="tx1">
                  <a:tint val="75000"/>
                  <a:shade val="95000"/>
                  <a:satMod val="105000"/>
                </a:schemeClr>
              </a:solidFill>
            </a:ln>
          </c:spPr>
          <c:marker>
            <c:symbol val="circle"/>
            <c:size val="5"/>
            <c:spPr>
              <a:solidFill>
                <a:schemeClr val="accent1"/>
              </a:solidFill>
              <a:ln>
                <a:solidFill>
                  <a:schemeClr val="tx1">
                    <a:tint val="75000"/>
                    <a:shade val="95000"/>
                    <a:satMod val="105000"/>
                  </a:schemeClr>
                </a:solidFill>
              </a:ln>
            </c:spPr>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R&amp;R'!$C$9:$L$9</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C028-934A-83F1-CFA5643DD2CF}"/>
            </c:ext>
          </c:extLst>
        </c:ser>
        <c:ser>
          <c:idx val="1"/>
          <c:order val="1"/>
          <c:tx>
            <c:strRef>
              <c:f>'[1]I. GAGE R&amp;R'!$B$17</c:f>
              <c:strCache>
                <c:ptCount val="1"/>
                <c:pt idx="0">
                  <c:v>Average-Appraiser 2</c:v>
                </c:pt>
              </c:strCache>
            </c:strRef>
          </c:tx>
          <c:spPr>
            <a:ln w="12700">
              <a:solidFill>
                <a:schemeClr val="tx1">
                  <a:tint val="75000"/>
                  <a:shade val="95000"/>
                  <a:satMod val="105000"/>
                </a:schemeClr>
              </a:solidFill>
            </a:ln>
          </c:spPr>
          <c:marker>
            <c:symbol val="square"/>
            <c:size val="5"/>
            <c:spPr>
              <a:solidFill>
                <a:schemeClr val="accent1"/>
              </a:solidFill>
              <a:ln>
                <a:solidFill>
                  <a:schemeClr val="tx1">
                    <a:tint val="75000"/>
                    <a:shade val="95000"/>
                    <a:satMod val="105000"/>
                  </a:schemeClr>
                </a:solidFill>
              </a:ln>
            </c:spPr>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R&amp;R'!$C$17:$L$17</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C028-934A-83F1-CFA5643DD2CF}"/>
            </c:ext>
          </c:extLst>
        </c:ser>
        <c:ser>
          <c:idx val="2"/>
          <c:order val="2"/>
          <c:tx>
            <c:strRef>
              <c:f>'[1]I. GAGE R&amp;R'!$B$25</c:f>
              <c:strCache>
                <c:ptCount val="1"/>
                <c:pt idx="0">
                  <c:v>Average-Appraiser 3</c:v>
                </c:pt>
              </c:strCache>
            </c:strRef>
          </c:tx>
          <c:spPr>
            <a:ln w="12700">
              <a:solidFill>
                <a:srgbClr val="0070C0"/>
              </a:solidFill>
            </a:ln>
          </c:spPr>
          <c:marker>
            <c:symbol val="triangle"/>
            <c:size val="5"/>
            <c:spPr>
              <a:solidFill>
                <a:schemeClr val="accent1"/>
              </a:solidFill>
              <a:ln>
                <a:solidFill>
                  <a:schemeClr val="tx1">
                    <a:tint val="75000"/>
                    <a:shade val="95000"/>
                    <a:satMod val="105000"/>
                  </a:schemeClr>
                </a:solidFill>
              </a:ln>
            </c:spPr>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R&amp;R'!$C$25:$L$25</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2-C028-934A-83F1-CFA5643DD2CF}"/>
            </c:ext>
          </c:extLst>
        </c:ser>
        <c:ser>
          <c:idx val="3"/>
          <c:order val="3"/>
          <c:tx>
            <c:strRef>
              <c:f>'[1]I. GAGE R&amp;R'!$B$28</c:f>
              <c:strCache>
                <c:ptCount val="1"/>
                <c:pt idx="0">
                  <c:v>UCL</c:v>
                </c:pt>
              </c:strCache>
            </c:strRef>
          </c:tx>
          <c:spPr>
            <a:ln w="12700"/>
          </c:spPr>
          <c:marker>
            <c:symbol val="none"/>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R&amp;R'!$C$28:$L$28</c:f>
              <c:numCache>
                <c:formatCode>General</c:formatCode>
                <c:ptCount val="10"/>
                <c:pt idx="0">
                  <c:v>10.538</c:v>
                </c:pt>
                <c:pt idx="1">
                  <c:v>10.538</c:v>
                </c:pt>
                <c:pt idx="2">
                  <c:v>10.538</c:v>
                </c:pt>
                <c:pt idx="3">
                  <c:v>10.538</c:v>
                </c:pt>
                <c:pt idx="4">
                  <c:v>10.538</c:v>
                </c:pt>
                <c:pt idx="5">
                  <c:v>10.538</c:v>
                </c:pt>
                <c:pt idx="6">
                  <c:v>10.538</c:v>
                </c:pt>
                <c:pt idx="7">
                  <c:v>10.538</c:v>
                </c:pt>
                <c:pt idx="8">
                  <c:v>10.538</c:v>
                </c:pt>
                <c:pt idx="9">
                  <c:v>10.538</c:v>
                </c:pt>
              </c:numCache>
            </c:numRef>
          </c:val>
          <c:smooth val="0"/>
          <c:extLst>
            <c:ext xmlns:c16="http://schemas.microsoft.com/office/drawing/2014/chart" uri="{C3380CC4-5D6E-409C-BE32-E72D297353CC}">
              <c16:uniqueId val="{00000003-C028-934A-83F1-CFA5643DD2CF}"/>
            </c:ext>
          </c:extLst>
        </c:ser>
        <c:ser>
          <c:idx val="4"/>
          <c:order val="4"/>
          <c:tx>
            <c:strRef>
              <c:f>'[1]I. GAGE R&amp;R'!$B$30</c:f>
              <c:strCache>
                <c:ptCount val="1"/>
                <c:pt idx="0">
                  <c:v>XCL</c:v>
                </c:pt>
              </c:strCache>
            </c:strRef>
          </c:tx>
          <c:spPr>
            <a:ln w="12700"/>
          </c:spPr>
          <c:marker>
            <c:symbol val="none"/>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R&amp;R'!$C$30:$L$30</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C028-934A-83F1-CFA5643DD2CF}"/>
            </c:ext>
          </c:extLst>
        </c:ser>
        <c:ser>
          <c:idx val="5"/>
          <c:order val="5"/>
          <c:tx>
            <c:strRef>
              <c:f>'[1]I. GAGE R&amp;R'!$B$31</c:f>
              <c:strCache>
                <c:ptCount val="1"/>
                <c:pt idx="0">
                  <c:v>LCL</c:v>
                </c:pt>
              </c:strCache>
            </c:strRef>
          </c:tx>
          <c:spPr>
            <a:ln w="12700"/>
          </c:spPr>
          <c:marker>
            <c:symbol val="none"/>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R&amp;R'!$C$31:$L$31</c:f>
              <c:numCache>
                <c:formatCode>General</c:formatCode>
                <c:ptCount val="10"/>
                <c:pt idx="0">
                  <c:v>10.161999999999999</c:v>
                </c:pt>
                <c:pt idx="1">
                  <c:v>10.161999999999999</c:v>
                </c:pt>
                <c:pt idx="2">
                  <c:v>10.161999999999999</c:v>
                </c:pt>
                <c:pt idx="3">
                  <c:v>10.161999999999999</c:v>
                </c:pt>
                <c:pt idx="4">
                  <c:v>10.161999999999999</c:v>
                </c:pt>
                <c:pt idx="5">
                  <c:v>10.161999999999999</c:v>
                </c:pt>
                <c:pt idx="6">
                  <c:v>10.161999999999999</c:v>
                </c:pt>
                <c:pt idx="7">
                  <c:v>10.161999999999999</c:v>
                </c:pt>
                <c:pt idx="8">
                  <c:v>10.161999999999999</c:v>
                </c:pt>
                <c:pt idx="9">
                  <c:v>10.161999999999999</c:v>
                </c:pt>
              </c:numCache>
            </c:numRef>
          </c:val>
          <c:smooth val="0"/>
          <c:extLst>
            <c:ext xmlns:c16="http://schemas.microsoft.com/office/drawing/2014/chart" uri="{C3380CC4-5D6E-409C-BE32-E72D297353CC}">
              <c16:uniqueId val="{00000005-C028-934A-83F1-CFA5643DD2CF}"/>
            </c:ext>
          </c:extLst>
        </c:ser>
        <c:dLbls>
          <c:showLegendKey val="0"/>
          <c:showVal val="0"/>
          <c:showCatName val="0"/>
          <c:showSerName val="0"/>
          <c:showPercent val="0"/>
          <c:showBubbleSize val="0"/>
        </c:dLbls>
        <c:marker val="1"/>
        <c:smooth val="0"/>
        <c:axId val="110752896"/>
        <c:axId val="110754816"/>
      </c:lineChart>
      <c:catAx>
        <c:axId val="110752896"/>
        <c:scaling>
          <c:orientation val="minMax"/>
        </c:scaling>
        <c:delete val="0"/>
        <c:axPos val="b"/>
        <c:title>
          <c:tx>
            <c:rich>
              <a:bodyPr/>
              <a:lstStyle/>
              <a:p>
                <a:pPr>
                  <a:defRPr/>
                </a:pPr>
                <a:r>
                  <a:rPr lang="en-US"/>
                  <a:t>Part</a:t>
                </a:r>
              </a:p>
            </c:rich>
          </c:tx>
          <c:overlay val="0"/>
        </c:title>
        <c:numFmt formatCode="General" sourceLinked="0"/>
        <c:majorTickMark val="out"/>
        <c:minorTickMark val="none"/>
        <c:tickLblPos val="nextTo"/>
        <c:crossAx val="110754816"/>
        <c:crosses val="autoZero"/>
        <c:auto val="1"/>
        <c:lblAlgn val="ctr"/>
        <c:lblOffset val="100"/>
        <c:noMultiLvlLbl val="0"/>
      </c:catAx>
      <c:valAx>
        <c:axId val="110754816"/>
        <c:scaling>
          <c:orientation val="minMax"/>
        </c:scaling>
        <c:delete val="0"/>
        <c:axPos val="l"/>
        <c:majorGridlines>
          <c:spPr>
            <a:ln>
              <a:noFill/>
            </a:ln>
          </c:spPr>
        </c:majorGridlines>
        <c:numFmt formatCode="General" sourceLinked="1"/>
        <c:majorTickMark val="out"/>
        <c:minorTickMark val="none"/>
        <c:tickLblPos val="nextTo"/>
        <c:spPr>
          <a:ln w="12700" cap="rnd"/>
        </c:spPr>
        <c:crossAx val="110752896"/>
        <c:crosses val="autoZero"/>
        <c:crossBetween val="between"/>
      </c:valAx>
      <c:spPr>
        <a:ln>
          <a:solidFill>
            <a:schemeClr val="tx1"/>
          </a:solidFill>
        </a:ln>
      </c:spPr>
    </c:plotArea>
    <c:legend>
      <c:legendPos val="r"/>
      <c:layout>
        <c:manualLayout>
          <c:xMode val="edge"/>
          <c:yMode val="edge"/>
          <c:x val="0.8237218751335692"/>
          <c:y val="0.3647027736875833"/>
          <c:w val="0.16737934740897262"/>
          <c:h val="0.23688659739697501"/>
        </c:manualLayout>
      </c:layout>
      <c:overlay val="0"/>
      <c:spPr>
        <a:ln>
          <a:solidFill>
            <a:schemeClr val="tx1"/>
          </a:solidFill>
        </a:ln>
      </c:spPr>
    </c:legend>
    <c:plotVisOnly val="0"/>
    <c:dispBlanksAs val="gap"/>
    <c:showDLblsOverMax val="0"/>
  </c:chart>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Part by Appraiser Plot</a:t>
            </a:r>
          </a:p>
        </c:rich>
      </c:tx>
      <c:overlay val="1"/>
    </c:title>
    <c:autoTitleDeleted val="0"/>
    <c:plotArea>
      <c:layout>
        <c:manualLayout>
          <c:layoutTarget val="inner"/>
          <c:xMode val="edge"/>
          <c:yMode val="edge"/>
          <c:x val="5.0544292823125614E-2"/>
          <c:y val="0.12589223405897793"/>
          <c:w val="0.83436491253073009"/>
          <c:h val="0.5969050486336267"/>
        </c:manualLayout>
      </c:layout>
      <c:lineChart>
        <c:grouping val="standard"/>
        <c:varyColors val="0"/>
        <c:ser>
          <c:idx val="0"/>
          <c:order val="0"/>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R&amp;R'!$C$9:$M$9,'[1]I. GAGE R&amp;R'!$C$17:$M$17,'[1]I. GAGE R&amp;R'!$C$25:$M$25)</c:f>
              <c:numCache>
                <c:formatCode>General</c:formatCode>
                <c:ptCount val="33"/>
                <c:pt idx="0">
                  <c:v>#N/A</c:v>
                </c:pt>
                <c:pt idx="1">
                  <c:v>#N/A</c:v>
                </c:pt>
                <c:pt idx="2">
                  <c:v>#N/A</c:v>
                </c:pt>
                <c:pt idx="3">
                  <c:v>#N/A</c:v>
                </c:pt>
                <c:pt idx="4">
                  <c:v>#N/A</c:v>
                </c:pt>
                <c:pt idx="5">
                  <c:v>#N/A</c:v>
                </c:pt>
                <c:pt idx="6">
                  <c:v>#N/A</c:v>
                </c:pt>
                <c:pt idx="7">
                  <c:v>#N/A</c:v>
                </c:pt>
                <c:pt idx="8">
                  <c:v>#N/A</c:v>
                </c:pt>
                <c:pt idx="9">
                  <c:v>#N/A</c:v>
                </c:pt>
                <c:pt idx="11">
                  <c:v>#N/A</c:v>
                </c:pt>
                <c:pt idx="12">
                  <c:v>#N/A</c:v>
                </c:pt>
                <c:pt idx="13">
                  <c:v>#N/A</c:v>
                </c:pt>
                <c:pt idx="14">
                  <c:v>#N/A</c:v>
                </c:pt>
                <c:pt idx="15">
                  <c:v>#N/A</c:v>
                </c:pt>
                <c:pt idx="16">
                  <c:v>#N/A</c:v>
                </c:pt>
                <c:pt idx="17">
                  <c:v>#N/A</c:v>
                </c:pt>
                <c:pt idx="18">
                  <c:v>#N/A</c:v>
                </c:pt>
                <c:pt idx="19">
                  <c:v>#N/A</c:v>
                </c:pt>
                <c:pt idx="20">
                  <c:v>#N/A</c:v>
                </c:pt>
                <c:pt idx="22">
                  <c:v>#N/A</c:v>
                </c:pt>
                <c:pt idx="23">
                  <c:v>#N/A</c:v>
                </c:pt>
                <c:pt idx="24">
                  <c:v>#N/A</c:v>
                </c:pt>
                <c:pt idx="25">
                  <c:v>#N/A</c:v>
                </c:pt>
                <c:pt idx="26">
                  <c:v>#N/A</c:v>
                </c:pt>
                <c:pt idx="27">
                  <c:v>#N/A</c:v>
                </c:pt>
                <c:pt idx="28">
                  <c:v>#N/A</c:v>
                </c:pt>
                <c:pt idx="29">
                  <c:v>#N/A</c:v>
                </c:pt>
                <c:pt idx="30">
                  <c:v>#N/A</c:v>
                </c:pt>
                <c:pt idx="31">
                  <c:v>#N/A</c:v>
                </c:pt>
              </c:numCache>
            </c:numRef>
          </c:val>
          <c:smooth val="0"/>
          <c:extLst>
            <c:ext xmlns:c16="http://schemas.microsoft.com/office/drawing/2014/chart" uri="{C3380CC4-5D6E-409C-BE32-E72D297353CC}">
              <c16:uniqueId val="{00000000-2CF9-E24D-8C26-1DE7EDF574C9}"/>
            </c:ext>
          </c:extLst>
        </c:ser>
        <c:ser>
          <c:idx val="1"/>
          <c:order val="1"/>
          <c:tx>
            <c:strRef>
              <c:f>'[1]I. GAGE R&amp;R'!$B$28</c:f>
              <c:strCache>
                <c:ptCount val="1"/>
                <c:pt idx="0">
                  <c:v>UCL</c:v>
                </c:pt>
              </c:strCache>
            </c:strRef>
          </c:tx>
          <c:spPr>
            <a:ln w="15875"/>
          </c:spPr>
          <c:marker>
            <c:symbol val="none"/>
          </c:marker>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R&amp;R'!$C$28:$L$28,'[1]I. GAGE R&amp;R'!$C$28:$L$28,'[1]I. GAGE R&amp;R'!$C$28:$L$28)</c:f>
              <c:numCache>
                <c:formatCode>General</c:formatCode>
                <c:ptCount val="30"/>
                <c:pt idx="0">
                  <c:v>10.538</c:v>
                </c:pt>
                <c:pt idx="1">
                  <c:v>10.538</c:v>
                </c:pt>
                <c:pt idx="2">
                  <c:v>10.538</c:v>
                </c:pt>
                <c:pt idx="3">
                  <c:v>10.538</c:v>
                </c:pt>
                <c:pt idx="4">
                  <c:v>10.538</c:v>
                </c:pt>
                <c:pt idx="5">
                  <c:v>10.538</c:v>
                </c:pt>
                <c:pt idx="6">
                  <c:v>10.538</c:v>
                </c:pt>
                <c:pt idx="7">
                  <c:v>10.538</c:v>
                </c:pt>
                <c:pt idx="8">
                  <c:v>10.538</c:v>
                </c:pt>
                <c:pt idx="9">
                  <c:v>10.538</c:v>
                </c:pt>
                <c:pt idx="10">
                  <c:v>10.538</c:v>
                </c:pt>
                <c:pt idx="11">
                  <c:v>10.538</c:v>
                </c:pt>
                <c:pt idx="12">
                  <c:v>10.538</c:v>
                </c:pt>
                <c:pt idx="13">
                  <c:v>10.538</c:v>
                </c:pt>
                <c:pt idx="14">
                  <c:v>10.538</c:v>
                </c:pt>
                <c:pt idx="15">
                  <c:v>10.538</c:v>
                </c:pt>
                <c:pt idx="16">
                  <c:v>10.538</c:v>
                </c:pt>
                <c:pt idx="17">
                  <c:v>10.538</c:v>
                </c:pt>
                <c:pt idx="18">
                  <c:v>10.538</c:v>
                </c:pt>
                <c:pt idx="19">
                  <c:v>10.538</c:v>
                </c:pt>
                <c:pt idx="20">
                  <c:v>10.538</c:v>
                </c:pt>
                <c:pt idx="21">
                  <c:v>10.538</c:v>
                </c:pt>
                <c:pt idx="22">
                  <c:v>10.538</c:v>
                </c:pt>
                <c:pt idx="23">
                  <c:v>10.538</c:v>
                </c:pt>
                <c:pt idx="24">
                  <c:v>10.538</c:v>
                </c:pt>
                <c:pt idx="25">
                  <c:v>10.538</c:v>
                </c:pt>
                <c:pt idx="26">
                  <c:v>10.538</c:v>
                </c:pt>
                <c:pt idx="27">
                  <c:v>10.538</c:v>
                </c:pt>
                <c:pt idx="28">
                  <c:v>10.538</c:v>
                </c:pt>
                <c:pt idx="29">
                  <c:v>10.538</c:v>
                </c:pt>
              </c:numCache>
            </c:numRef>
          </c:val>
          <c:smooth val="0"/>
          <c:extLst>
            <c:ext xmlns:c16="http://schemas.microsoft.com/office/drawing/2014/chart" uri="{C3380CC4-5D6E-409C-BE32-E72D297353CC}">
              <c16:uniqueId val="{00000001-2CF9-E24D-8C26-1DE7EDF574C9}"/>
            </c:ext>
          </c:extLst>
        </c:ser>
        <c:ser>
          <c:idx val="2"/>
          <c:order val="2"/>
          <c:tx>
            <c:strRef>
              <c:f>'[1]I. GAGE R&amp;R'!$B$30</c:f>
              <c:strCache>
                <c:ptCount val="1"/>
                <c:pt idx="0">
                  <c:v>XCL</c:v>
                </c:pt>
              </c:strCache>
            </c:strRef>
          </c:tx>
          <c:spPr>
            <a:ln w="15875"/>
          </c:spPr>
          <c:marker>
            <c:symbol val="none"/>
          </c:marker>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R&amp;R'!$C$30:$L$30,'[1]I. GAGE R&amp;R'!$C$30:$L$30,'[1]I. GAGE R&amp;R'!$C$30:$L$30)</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2-2CF9-E24D-8C26-1DE7EDF574C9}"/>
            </c:ext>
          </c:extLst>
        </c:ser>
        <c:ser>
          <c:idx val="3"/>
          <c:order val="3"/>
          <c:tx>
            <c:strRef>
              <c:f>'[1]I. GAGE R&amp;R'!$B$31</c:f>
              <c:strCache>
                <c:ptCount val="1"/>
                <c:pt idx="0">
                  <c:v>LCL</c:v>
                </c:pt>
              </c:strCache>
            </c:strRef>
          </c:tx>
          <c:spPr>
            <a:ln w="15875"/>
          </c:spPr>
          <c:marker>
            <c:symbol val="none"/>
          </c:marker>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R&amp;R'!$C$31:$L$31,'[1]I. GAGE R&amp;R'!$C$31:$L$31,'[1]I. GAGE R&amp;R'!$C$31:$L$31)</c:f>
              <c:numCache>
                <c:formatCode>General</c:formatCode>
                <c:ptCount val="30"/>
                <c:pt idx="0">
                  <c:v>10.161999999999999</c:v>
                </c:pt>
                <c:pt idx="1">
                  <c:v>10.161999999999999</c:v>
                </c:pt>
                <c:pt idx="2">
                  <c:v>10.161999999999999</c:v>
                </c:pt>
                <c:pt idx="3">
                  <c:v>10.161999999999999</c:v>
                </c:pt>
                <c:pt idx="4">
                  <c:v>10.161999999999999</c:v>
                </c:pt>
                <c:pt idx="5">
                  <c:v>10.161999999999999</c:v>
                </c:pt>
                <c:pt idx="6">
                  <c:v>10.161999999999999</c:v>
                </c:pt>
                <c:pt idx="7">
                  <c:v>10.161999999999999</c:v>
                </c:pt>
                <c:pt idx="8">
                  <c:v>10.161999999999999</c:v>
                </c:pt>
                <c:pt idx="9">
                  <c:v>10.161999999999999</c:v>
                </c:pt>
                <c:pt idx="10">
                  <c:v>10.161999999999999</c:v>
                </c:pt>
                <c:pt idx="11">
                  <c:v>10.161999999999999</c:v>
                </c:pt>
                <c:pt idx="12">
                  <c:v>10.161999999999999</c:v>
                </c:pt>
                <c:pt idx="13">
                  <c:v>10.161999999999999</c:v>
                </c:pt>
                <c:pt idx="14">
                  <c:v>10.161999999999999</c:v>
                </c:pt>
                <c:pt idx="15">
                  <c:v>10.161999999999999</c:v>
                </c:pt>
                <c:pt idx="16">
                  <c:v>10.161999999999999</c:v>
                </c:pt>
                <c:pt idx="17">
                  <c:v>10.161999999999999</c:v>
                </c:pt>
                <c:pt idx="18">
                  <c:v>10.161999999999999</c:v>
                </c:pt>
                <c:pt idx="19">
                  <c:v>10.161999999999999</c:v>
                </c:pt>
                <c:pt idx="20">
                  <c:v>10.161999999999999</c:v>
                </c:pt>
                <c:pt idx="21">
                  <c:v>10.161999999999999</c:v>
                </c:pt>
                <c:pt idx="22">
                  <c:v>10.161999999999999</c:v>
                </c:pt>
                <c:pt idx="23">
                  <c:v>10.161999999999999</c:v>
                </c:pt>
                <c:pt idx="24">
                  <c:v>10.161999999999999</c:v>
                </c:pt>
                <c:pt idx="25">
                  <c:v>10.161999999999999</c:v>
                </c:pt>
                <c:pt idx="26">
                  <c:v>10.161999999999999</c:v>
                </c:pt>
                <c:pt idx="27">
                  <c:v>10.161999999999999</c:v>
                </c:pt>
                <c:pt idx="28">
                  <c:v>10.161999999999999</c:v>
                </c:pt>
                <c:pt idx="29">
                  <c:v>10.161999999999999</c:v>
                </c:pt>
              </c:numCache>
            </c:numRef>
          </c:val>
          <c:smooth val="0"/>
          <c:extLst>
            <c:ext xmlns:c16="http://schemas.microsoft.com/office/drawing/2014/chart" uri="{C3380CC4-5D6E-409C-BE32-E72D297353CC}">
              <c16:uniqueId val="{00000003-2CF9-E24D-8C26-1DE7EDF574C9}"/>
            </c:ext>
          </c:extLst>
        </c:ser>
        <c:dLbls>
          <c:showLegendKey val="0"/>
          <c:showVal val="0"/>
          <c:showCatName val="0"/>
          <c:showSerName val="0"/>
          <c:showPercent val="0"/>
          <c:showBubbleSize val="0"/>
        </c:dLbls>
        <c:marker val="1"/>
        <c:smooth val="0"/>
        <c:axId val="112370048"/>
        <c:axId val="112371968"/>
      </c:lineChart>
      <c:catAx>
        <c:axId val="112370048"/>
        <c:scaling>
          <c:orientation val="minMax"/>
        </c:scaling>
        <c:delete val="0"/>
        <c:axPos val="b"/>
        <c:title>
          <c:tx>
            <c:rich>
              <a:bodyPr/>
              <a:lstStyle/>
              <a:p>
                <a:pPr>
                  <a:defRPr/>
                </a:pPr>
                <a:r>
                  <a:rPr lang="en-US"/>
                  <a:t>Appraiser 1</a:t>
                </a:r>
              </a:p>
            </c:rich>
          </c:tx>
          <c:layout>
            <c:manualLayout>
              <c:xMode val="edge"/>
              <c:yMode val="edge"/>
              <c:x val="9.3937126637450866E-2"/>
              <c:y val="0.88627450980392153"/>
            </c:manualLayout>
          </c:layout>
          <c:overlay val="0"/>
        </c:title>
        <c:numFmt formatCode="General" sourceLinked="0"/>
        <c:majorTickMark val="out"/>
        <c:minorTickMark val="none"/>
        <c:tickLblPos val="nextTo"/>
        <c:crossAx val="112371968"/>
        <c:crosses val="autoZero"/>
        <c:auto val="1"/>
        <c:lblAlgn val="ctr"/>
        <c:lblOffset val="100"/>
        <c:noMultiLvlLbl val="0"/>
      </c:catAx>
      <c:valAx>
        <c:axId val="112371968"/>
        <c:scaling>
          <c:orientation val="minMax"/>
        </c:scaling>
        <c:delete val="0"/>
        <c:axPos val="l"/>
        <c:majorGridlines>
          <c:spPr>
            <a:ln>
              <a:noFill/>
            </a:ln>
          </c:spPr>
        </c:majorGridlines>
        <c:numFmt formatCode="General" sourceLinked="1"/>
        <c:majorTickMark val="out"/>
        <c:minorTickMark val="none"/>
        <c:tickLblPos val="nextTo"/>
        <c:crossAx val="112370048"/>
        <c:crosses val="autoZero"/>
        <c:crossBetween val="between"/>
      </c:valAx>
      <c:spPr>
        <a:ln>
          <a:solidFill>
            <a:schemeClr val="tx1"/>
          </a:solidFill>
        </a:ln>
      </c:spPr>
    </c:plotArea>
    <c:legend>
      <c:legendPos val="r"/>
      <c:overlay val="0"/>
      <c:spPr>
        <a:ln>
          <a:solidFill>
            <a:schemeClr val="tx1"/>
          </a:solidFill>
        </a:ln>
      </c:spPr>
    </c:legend>
    <c:plotVisOnly val="0"/>
    <c:dispBlanksAs val="gap"/>
    <c:showDLblsOverMax val="0"/>
  </c:chart>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a:pPr>
            <a:r>
              <a:rPr lang="en-US" sz="1100" b="0"/>
              <a:t>Range of</a:t>
            </a:r>
            <a:r>
              <a:rPr lang="en-US" sz="1100" b="0" baseline="0"/>
              <a:t> Parts by Appraiser (stacked)</a:t>
            </a:r>
            <a:endParaRPr lang="en-US" sz="1100" b="0"/>
          </a:p>
        </c:rich>
      </c:tx>
      <c:overlay val="1"/>
    </c:title>
    <c:autoTitleDeleted val="0"/>
    <c:plotArea>
      <c:layout>
        <c:manualLayout>
          <c:layoutTarget val="inner"/>
          <c:xMode val="edge"/>
          <c:yMode val="edge"/>
          <c:x val="4.2512505443546011E-2"/>
          <c:y val="0.15348447003037008"/>
          <c:w val="0.84205383519885124"/>
          <c:h val="0.66503857712649972"/>
        </c:manualLayout>
      </c:layout>
      <c:lineChart>
        <c:grouping val="standard"/>
        <c:varyColors val="0"/>
        <c:ser>
          <c:idx val="0"/>
          <c:order val="0"/>
          <c:tx>
            <c:strRef>
              <c:f>'[1]I. GAGE R&amp;R'!$B$10</c:f>
              <c:strCache>
                <c:ptCount val="1"/>
                <c:pt idx="0">
                  <c:v>Range1</c:v>
                </c:pt>
              </c:strCache>
            </c:strRef>
          </c:tx>
          <c:spPr>
            <a:ln w="15875"/>
          </c:spPr>
          <c:marker>
            <c:symbol val="diamond"/>
            <c:size val="4"/>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R&amp;R'!$C$10:$L$10</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0-F47A-5740-8762-3034C6D66839}"/>
            </c:ext>
          </c:extLst>
        </c:ser>
        <c:ser>
          <c:idx val="1"/>
          <c:order val="1"/>
          <c:tx>
            <c:strRef>
              <c:f>'[1]I. GAGE R&amp;R'!$B$18</c:f>
              <c:strCache>
                <c:ptCount val="1"/>
                <c:pt idx="0">
                  <c:v>Range2</c:v>
                </c:pt>
              </c:strCache>
            </c:strRef>
          </c:tx>
          <c:spPr>
            <a:ln w="12700"/>
          </c:spPr>
          <c:marker>
            <c:symbol val="square"/>
            <c:size val="4"/>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R&amp;R'!$C$18:$L$18</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1-F47A-5740-8762-3034C6D66839}"/>
            </c:ext>
          </c:extLst>
        </c:ser>
        <c:ser>
          <c:idx val="2"/>
          <c:order val="2"/>
          <c:tx>
            <c:strRef>
              <c:f>'[1]I. GAGE R&amp;R'!$B$26</c:f>
              <c:strCache>
                <c:ptCount val="1"/>
                <c:pt idx="0">
                  <c:v>Range3</c:v>
                </c:pt>
              </c:strCache>
            </c:strRef>
          </c:tx>
          <c:spPr>
            <a:ln w="12700"/>
          </c:spPr>
          <c:marker>
            <c:symbol val="triangle"/>
            <c:size val="4"/>
          </c:marke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R&amp;R'!$C$26:$L$26</c:f>
              <c:numCache>
                <c:formatCode>General</c:formatCode>
                <c:ptCount val="10"/>
                <c:pt idx="0">
                  <c:v>#N/A</c:v>
                </c:pt>
                <c:pt idx="1">
                  <c:v>#N/A</c:v>
                </c:pt>
                <c:pt idx="2">
                  <c:v>#N/A</c:v>
                </c:pt>
                <c:pt idx="3">
                  <c:v>#N/A</c:v>
                </c:pt>
                <c:pt idx="4">
                  <c:v>#N/A</c:v>
                </c:pt>
                <c:pt idx="5">
                  <c:v>#N/A</c:v>
                </c:pt>
                <c:pt idx="6">
                  <c:v>#N/A</c:v>
                </c:pt>
                <c:pt idx="7">
                  <c:v>#N/A</c:v>
                </c:pt>
                <c:pt idx="8">
                  <c:v>#N/A</c:v>
                </c:pt>
                <c:pt idx="9">
                  <c:v>#N/A</c:v>
                </c:pt>
              </c:numCache>
            </c:numRef>
          </c:val>
          <c:smooth val="0"/>
          <c:extLst>
            <c:ext xmlns:c16="http://schemas.microsoft.com/office/drawing/2014/chart" uri="{C3380CC4-5D6E-409C-BE32-E72D297353CC}">
              <c16:uniqueId val="{00000002-F47A-5740-8762-3034C6D66839}"/>
            </c:ext>
          </c:extLst>
        </c:ser>
        <c:ser>
          <c:idx val="3"/>
          <c:order val="3"/>
          <c:tx>
            <c:strRef>
              <c:f>'[1]I. GAGE R&amp;R'!$B$32</c:f>
              <c:strCache>
                <c:ptCount val="1"/>
                <c:pt idx="0">
                  <c:v>UCL</c:v>
                </c:pt>
              </c:strCache>
            </c:strRef>
          </c:tx>
          <c:spPr>
            <a:ln w="15875"/>
          </c:spP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R&amp;R'!$C$32:$L$32</c:f>
              <c:numCache>
                <c:formatCode>General</c:formatCode>
                <c:ptCount val="10"/>
                <c:pt idx="0">
                  <c:v>0.32700000000000007</c:v>
                </c:pt>
                <c:pt idx="1">
                  <c:v>0.32700000000000007</c:v>
                </c:pt>
                <c:pt idx="2">
                  <c:v>0.32700000000000007</c:v>
                </c:pt>
                <c:pt idx="3">
                  <c:v>0.32700000000000007</c:v>
                </c:pt>
                <c:pt idx="4">
                  <c:v>0.32700000000000007</c:v>
                </c:pt>
                <c:pt idx="5">
                  <c:v>0.32700000000000007</c:v>
                </c:pt>
                <c:pt idx="6">
                  <c:v>0.32700000000000007</c:v>
                </c:pt>
                <c:pt idx="7">
                  <c:v>0.32700000000000007</c:v>
                </c:pt>
                <c:pt idx="8">
                  <c:v>0.32700000000000007</c:v>
                </c:pt>
                <c:pt idx="9">
                  <c:v>0.32700000000000007</c:v>
                </c:pt>
              </c:numCache>
            </c:numRef>
          </c:val>
          <c:smooth val="0"/>
          <c:extLst>
            <c:ext xmlns:c16="http://schemas.microsoft.com/office/drawing/2014/chart" uri="{C3380CC4-5D6E-409C-BE32-E72D297353CC}">
              <c16:uniqueId val="{00000003-F47A-5740-8762-3034C6D66839}"/>
            </c:ext>
          </c:extLst>
        </c:ser>
        <c:ser>
          <c:idx val="4"/>
          <c:order val="4"/>
          <c:tx>
            <c:strRef>
              <c:f>'[1]I. GAGE R&amp;R'!$B$33</c:f>
              <c:strCache>
                <c:ptCount val="1"/>
                <c:pt idx="0">
                  <c:v>Rave</c:v>
                </c:pt>
              </c:strCache>
            </c:strRef>
          </c:tx>
          <c:spPr>
            <a:ln w="15875"/>
          </c:spPr>
          <c:cat>
            <c:strRef>
              <c:f>'[1]I. GAGE R&amp;R'!$C$2:$L$2</c:f>
              <c:strCache>
                <c:ptCount val="10"/>
                <c:pt idx="0">
                  <c:v>1</c:v>
                </c:pt>
                <c:pt idx="1">
                  <c:v>2</c:v>
                </c:pt>
                <c:pt idx="2">
                  <c:v>3</c:v>
                </c:pt>
                <c:pt idx="3">
                  <c:v>4</c:v>
                </c:pt>
                <c:pt idx="4">
                  <c:v>5</c:v>
                </c:pt>
                <c:pt idx="5">
                  <c:v>6</c:v>
                </c:pt>
                <c:pt idx="6">
                  <c:v>7</c:v>
                </c:pt>
                <c:pt idx="7">
                  <c:v>8</c:v>
                </c:pt>
                <c:pt idx="8">
                  <c:v>9</c:v>
                </c:pt>
                <c:pt idx="9">
                  <c:v>10</c:v>
                </c:pt>
              </c:strCache>
            </c:strRef>
          </c:cat>
          <c:val>
            <c:numRef>
              <c:f>'[1]I. GAGE R&amp;R'!$C$33:$L$33</c:f>
              <c:numCache>
                <c:formatCode>General</c:formatCode>
                <c:ptCount val="10"/>
                <c:pt idx="0">
                  <c:v>0</c:v>
                </c:pt>
                <c:pt idx="1">
                  <c:v>0</c:v>
                </c:pt>
                <c:pt idx="2">
                  <c:v>0</c:v>
                </c:pt>
                <c:pt idx="3">
                  <c:v>0</c:v>
                </c:pt>
                <c:pt idx="4">
                  <c:v>0</c:v>
                </c:pt>
                <c:pt idx="5">
                  <c:v>0</c:v>
                </c:pt>
                <c:pt idx="6">
                  <c:v>0</c:v>
                </c:pt>
                <c:pt idx="7">
                  <c:v>0</c:v>
                </c:pt>
                <c:pt idx="8">
                  <c:v>0</c:v>
                </c:pt>
                <c:pt idx="9">
                  <c:v>0</c:v>
                </c:pt>
              </c:numCache>
            </c:numRef>
          </c:val>
          <c:smooth val="0"/>
          <c:extLst>
            <c:ext xmlns:c16="http://schemas.microsoft.com/office/drawing/2014/chart" uri="{C3380CC4-5D6E-409C-BE32-E72D297353CC}">
              <c16:uniqueId val="{00000004-F47A-5740-8762-3034C6D66839}"/>
            </c:ext>
          </c:extLst>
        </c:ser>
        <c:dLbls>
          <c:showLegendKey val="0"/>
          <c:showVal val="0"/>
          <c:showCatName val="0"/>
          <c:showSerName val="0"/>
          <c:showPercent val="0"/>
          <c:showBubbleSize val="0"/>
        </c:dLbls>
        <c:marker val="1"/>
        <c:smooth val="0"/>
        <c:axId val="99784960"/>
        <c:axId val="99790848"/>
      </c:lineChart>
      <c:catAx>
        <c:axId val="99784960"/>
        <c:scaling>
          <c:orientation val="minMax"/>
        </c:scaling>
        <c:delete val="0"/>
        <c:axPos val="b"/>
        <c:numFmt formatCode="General" sourceLinked="0"/>
        <c:majorTickMark val="out"/>
        <c:minorTickMark val="none"/>
        <c:tickLblPos val="nextTo"/>
        <c:crossAx val="99790848"/>
        <c:crosses val="autoZero"/>
        <c:auto val="1"/>
        <c:lblAlgn val="ctr"/>
        <c:lblOffset val="100"/>
        <c:noMultiLvlLbl val="0"/>
      </c:catAx>
      <c:valAx>
        <c:axId val="99790848"/>
        <c:scaling>
          <c:orientation val="minMax"/>
        </c:scaling>
        <c:delete val="0"/>
        <c:axPos val="l"/>
        <c:majorGridlines>
          <c:spPr>
            <a:ln>
              <a:noFill/>
            </a:ln>
          </c:spPr>
        </c:majorGridlines>
        <c:numFmt formatCode="General" sourceLinked="1"/>
        <c:majorTickMark val="out"/>
        <c:minorTickMark val="none"/>
        <c:tickLblPos val="nextTo"/>
        <c:crossAx val="99784960"/>
        <c:crosses val="autoZero"/>
        <c:crossBetween val="between"/>
      </c:valAx>
      <c:spPr>
        <a:ln>
          <a:solidFill>
            <a:schemeClr val="tx1"/>
          </a:solidFill>
        </a:ln>
      </c:spPr>
    </c:plotArea>
    <c:legend>
      <c:legendPos val="r"/>
      <c:overlay val="0"/>
      <c:spPr>
        <a:ln>
          <a:solidFill>
            <a:schemeClr val="tx1"/>
          </a:solidFill>
        </a:ln>
      </c:spPr>
    </c:legend>
    <c:plotVisOnly val="0"/>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a:pPr>
            <a:r>
              <a:rPr lang="en-US" sz="1100" b="0"/>
              <a:t>Range of Parts by Appraiser</a:t>
            </a:r>
          </a:p>
        </c:rich>
      </c:tx>
      <c:overlay val="1"/>
    </c:title>
    <c:autoTitleDeleted val="0"/>
    <c:plotArea>
      <c:layout>
        <c:manualLayout>
          <c:layoutTarget val="inner"/>
          <c:xMode val="edge"/>
          <c:yMode val="edge"/>
          <c:x val="4.2655967216696337E-2"/>
          <c:y val="0.16118635170603673"/>
          <c:w val="0.84290054294394301"/>
          <c:h val="0.58763069322217076"/>
        </c:manualLayout>
      </c:layout>
      <c:lineChart>
        <c:grouping val="standard"/>
        <c:varyColors val="0"/>
        <c:ser>
          <c:idx val="0"/>
          <c:order val="0"/>
          <c:spPr>
            <a:ln w="15875">
              <a:solidFill>
                <a:srgbClr val="0070C0"/>
              </a:solidFill>
            </a:ln>
          </c:spPr>
          <c:marker>
            <c:symbol val="diamond"/>
            <c:size val="5"/>
          </c:marker>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R&amp;R'!$C$10:$L$10,'[1]I. GAGE R&amp;R'!$C$18:$L$18,'[1]I. GAGE R&amp;R'!$C$26:$L$26)</c:f>
              <c:numCache>
                <c:formatCode>General</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FADD-F94B-8422-40E0FE1FD256}"/>
            </c:ext>
          </c:extLst>
        </c:ser>
        <c:ser>
          <c:idx val="1"/>
          <c:order val="1"/>
          <c:tx>
            <c:strRef>
              <c:f>'[1]I. GAGE R&amp;R'!$B$32</c:f>
              <c:strCache>
                <c:ptCount val="1"/>
                <c:pt idx="0">
                  <c:v>UCL</c:v>
                </c:pt>
              </c:strCache>
            </c:strRef>
          </c:tx>
          <c:spPr>
            <a:ln w="15875"/>
          </c:spPr>
          <c:marker>
            <c:symbol val="none"/>
          </c:marker>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R&amp;R'!$C$32:$L$32,'[1]I. GAGE R&amp;R'!$C$32:$L$32,'[1]I. GAGE R&amp;R'!$C$32:$L$32)</c:f>
              <c:numCache>
                <c:formatCode>General</c:formatCode>
                <c:ptCount val="30"/>
                <c:pt idx="0">
                  <c:v>0.32700000000000007</c:v>
                </c:pt>
                <c:pt idx="1">
                  <c:v>0.32700000000000007</c:v>
                </c:pt>
                <c:pt idx="2">
                  <c:v>0.32700000000000007</c:v>
                </c:pt>
                <c:pt idx="3">
                  <c:v>0.32700000000000007</c:v>
                </c:pt>
                <c:pt idx="4">
                  <c:v>0.32700000000000007</c:v>
                </c:pt>
                <c:pt idx="5">
                  <c:v>0.32700000000000007</c:v>
                </c:pt>
                <c:pt idx="6">
                  <c:v>0.32700000000000007</c:v>
                </c:pt>
                <c:pt idx="7">
                  <c:v>0.32700000000000007</c:v>
                </c:pt>
                <c:pt idx="8">
                  <c:v>0.32700000000000007</c:v>
                </c:pt>
                <c:pt idx="9">
                  <c:v>0.32700000000000007</c:v>
                </c:pt>
                <c:pt idx="10">
                  <c:v>0.32700000000000007</c:v>
                </c:pt>
                <c:pt idx="11">
                  <c:v>0.32700000000000007</c:v>
                </c:pt>
                <c:pt idx="12">
                  <c:v>0.32700000000000007</c:v>
                </c:pt>
                <c:pt idx="13">
                  <c:v>0.32700000000000007</c:v>
                </c:pt>
                <c:pt idx="14">
                  <c:v>0.32700000000000007</c:v>
                </c:pt>
                <c:pt idx="15">
                  <c:v>0.32700000000000007</c:v>
                </c:pt>
                <c:pt idx="16">
                  <c:v>0.32700000000000007</c:v>
                </c:pt>
                <c:pt idx="17">
                  <c:v>0.32700000000000007</c:v>
                </c:pt>
                <c:pt idx="18">
                  <c:v>0.32700000000000007</c:v>
                </c:pt>
                <c:pt idx="19">
                  <c:v>0.32700000000000007</c:v>
                </c:pt>
                <c:pt idx="20">
                  <c:v>0.32700000000000007</c:v>
                </c:pt>
                <c:pt idx="21">
                  <c:v>0.32700000000000007</c:v>
                </c:pt>
                <c:pt idx="22">
                  <c:v>0.32700000000000007</c:v>
                </c:pt>
                <c:pt idx="23">
                  <c:v>0.32700000000000007</c:v>
                </c:pt>
                <c:pt idx="24">
                  <c:v>0.32700000000000007</c:v>
                </c:pt>
                <c:pt idx="25">
                  <c:v>0.32700000000000007</c:v>
                </c:pt>
                <c:pt idx="26">
                  <c:v>0.32700000000000007</c:v>
                </c:pt>
                <c:pt idx="27">
                  <c:v>0.32700000000000007</c:v>
                </c:pt>
                <c:pt idx="28">
                  <c:v>0.32700000000000007</c:v>
                </c:pt>
                <c:pt idx="29">
                  <c:v>0.32700000000000007</c:v>
                </c:pt>
              </c:numCache>
            </c:numRef>
          </c:val>
          <c:smooth val="0"/>
          <c:extLst>
            <c:ext xmlns:c16="http://schemas.microsoft.com/office/drawing/2014/chart" uri="{C3380CC4-5D6E-409C-BE32-E72D297353CC}">
              <c16:uniqueId val="{00000001-FADD-F94B-8422-40E0FE1FD256}"/>
            </c:ext>
          </c:extLst>
        </c:ser>
        <c:ser>
          <c:idx val="2"/>
          <c:order val="2"/>
          <c:tx>
            <c:strRef>
              <c:f>'[1]I. GAGE R&amp;R'!$B$33</c:f>
              <c:strCache>
                <c:ptCount val="1"/>
                <c:pt idx="0">
                  <c:v>Rave</c:v>
                </c:pt>
              </c:strCache>
            </c:strRef>
          </c:tx>
          <c:spPr>
            <a:ln w="15875"/>
          </c:spPr>
          <c:marker>
            <c:symbol val="none"/>
          </c:marker>
          <c:cat>
            <c:strRef>
              <c:f>('[1]I. GAGE R&amp;R'!$C$2:$M$2,'[1]I. GAGE R&amp;R'!$C$2:$M$2,'[1]I. GAGE R&amp;R'!$C$2:$M$2)</c:f>
              <c:strCache>
                <c:ptCount val="33"/>
                <c:pt idx="0">
                  <c:v>1</c:v>
                </c:pt>
                <c:pt idx="1">
                  <c:v>2</c:v>
                </c:pt>
                <c:pt idx="2">
                  <c:v>3</c:v>
                </c:pt>
                <c:pt idx="3">
                  <c:v>4</c:v>
                </c:pt>
                <c:pt idx="4">
                  <c:v>5</c:v>
                </c:pt>
                <c:pt idx="5">
                  <c:v>6</c:v>
                </c:pt>
                <c:pt idx="6">
                  <c:v>7</c:v>
                </c:pt>
                <c:pt idx="7">
                  <c:v>8</c:v>
                </c:pt>
                <c:pt idx="8">
                  <c:v>9</c:v>
                </c:pt>
                <c:pt idx="9">
                  <c:v>10</c:v>
                </c:pt>
                <c:pt idx="10">
                  <c:v>Sum</c:v>
                </c:pt>
                <c:pt idx="11">
                  <c:v>1</c:v>
                </c:pt>
                <c:pt idx="12">
                  <c:v>2</c:v>
                </c:pt>
                <c:pt idx="13">
                  <c:v>3</c:v>
                </c:pt>
                <c:pt idx="14">
                  <c:v>4</c:v>
                </c:pt>
                <c:pt idx="15">
                  <c:v>5</c:v>
                </c:pt>
                <c:pt idx="16">
                  <c:v>6</c:v>
                </c:pt>
                <c:pt idx="17">
                  <c:v>7</c:v>
                </c:pt>
                <c:pt idx="18">
                  <c:v>8</c:v>
                </c:pt>
                <c:pt idx="19">
                  <c:v>9</c:v>
                </c:pt>
                <c:pt idx="20">
                  <c:v>10</c:v>
                </c:pt>
                <c:pt idx="21">
                  <c:v>Sum</c:v>
                </c:pt>
                <c:pt idx="22">
                  <c:v>1</c:v>
                </c:pt>
                <c:pt idx="23">
                  <c:v>2</c:v>
                </c:pt>
                <c:pt idx="24">
                  <c:v>3</c:v>
                </c:pt>
                <c:pt idx="25">
                  <c:v>4</c:v>
                </c:pt>
                <c:pt idx="26">
                  <c:v>5</c:v>
                </c:pt>
                <c:pt idx="27">
                  <c:v>6</c:v>
                </c:pt>
                <c:pt idx="28">
                  <c:v>7</c:v>
                </c:pt>
                <c:pt idx="29">
                  <c:v>8</c:v>
                </c:pt>
                <c:pt idx="30">
                  <c:v>9</c:v>
                </c:pt>
                <c:pt idx="31">
                  <c:v>10</c:v>
                </c:pt>
                <c:pt idx="32">
                  <c:v>Sum</c:v>
                </c:pt>
              </c:strCache>
            </c:strRef>
          </c:cat>
          <c:val>
            <c:numRef>
              <c:f>('[1]I. GAGE R&amp;R'!$C$33:$L$33,'[1]I. GAGE R&amp;R'!$C$33:$L$33,'[1]I. GAGE R&amp;R'!$C$33:$L$33)</c:f>
              <c:numCache>
                <c:formatCode>General</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smooth val="0"/>
          <c:extLst>
            <c:ext xmlns:c16="http://schemas.microsoft.com/office/drawing/2014/chart" uri="{C3380CC4-5D6E-409C-BE32-E72D297353CC}">
              <c16:uniqueId val="{00000002-FADD-F94B-8422-40E0FE1FD256}"/>
            </c:ext>
          </c:extLst>
        </c:ser>
        <c:dLbls>
          <c:showLegendKey val="0"/>
          <c:showVal val="0"/>
          <c:showCatName val="0"/>
          <c:showSerName val="0"/>
          <c:showPercent val="0"/>
          <c:showBubbleSize val="0"/>
        </c:dLbls>
        <c:marker val="1"/>
        <c:smooth val="0"/>
        <c:axId val="112268800"/>
        <c:axId val="112270336"/>
      </c:lineChart>
      <c:catAx>
        <c:axId val="112268800"/>
        <c:scaling>
          <c:orientation val="minMax"/>
        </c:scaling>
        <c:delete val="0"/>
        <c:axPos val="b"/>
        <c:numFmt formatCode="General" sourceLinked="0"/>
        <c:majorTickMark val="out"/>
        <c:minorTickMark val="none"/>
        <c:tickLblPos val="nextTo"/>
        <c:txPr>
          <a:bodyPr rot="-5400000" vert="horz"/>
          <a:lstStyle/>
          <a:p>
            <a:pPr>
              <a:defRPr sz="850" baseline="0"/>
            </a:pPr>
            <a:endParaRPr lang="en-US"/>
          </a:p>
        </c:txPr>
        <c:crossAx val="112270336"/>
        <c:crosses val="autoZero"/>
        <c:auto val="1"/>
        <c:lblAlgn val="ctr"/>
        <c:lblOffset val="100"/>
        <c:noMultiLvlLbl val="0"/>
      </c:catAx>
      <c:valAx>
        <c:axId val="112270336"/>
        <c:scaling>
          <c:orientation val="minMax"/>
        </c:scaling>
        <c:delete val="0"/>
        <c:axPos val="l"/>
        <c:majorGridlines>
          <c:spPr>
            <a:ln>
              <a:noFill/>
            </a:ln>
          </c:spPr>
        </c:majorGridlines>
        <c:numFmt formatCode="General" sourceLinked="1"/>
        <c:majorTickMark val="out"/>
        <c:minorTickMark val="none"/>
        <c:tickLblPos val="nextTo"/>
        <c:crossAx val="112268800"/>
        <c:crosses val="autoZero"/>
        <c:crossBetween val="between"/>
      </c:valAx>
      <c:spPr>
        <a:noFill/>
        <a:ln>
          <a:solidFill>
            <a:srgbClr val="0070C0"/>
          </a:solidFill>
        </a:ln>
      </c:spPr>
    </c:plotArea>
    <c:legend>
      <c:legendPos val="r"/>
      <c:overlay val="0"/>
      <c:spPr>
        <a:ln>
          <a:solidFill>
            <a:schemeClr val="tx1"/>
          </a:solidFill>
        </a:ln>
      </c:spPr>
    </c:legend>
    <c:plotVisOnly val="0"/>
    <c:dispBlanksAs val="gap"/>
    <c:showDLblsOverMax val="0"/>
  </c:chart>
  <c:printSettings>
    <c:headerFooter/>
    <c:pageMargins b="0.75" l="0.7" r="0.7" t="0.75" header="0.3" footer="0.3"/>
    <c:pageSetup/>
  </c:printSettings>
</c:chartSpace>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368300</xdr:colOff>
          <xdr:row>20</xdr:row>
          <xdr:rowOff>25400</xdr:rowOff>
        </xdr:from>
        <xdr:to>
          <xdr:col>1</xdr:col>
          <xdr:colOff>596900</xdr:colOff>
          <xdr:row>21</xdr:row>
          <xdr:rowOff>25400</xdr:rowOff>
        </xdr:to>
        <xdr:sp macro="" textlink="">
          <xdr:nvSpPr>
            <xdr:cNvPr id="56321" name="Check Box 1" hidden="1">
              <a:extLst>
                <a:ext uri="{63B3BB69-23CF-44E3-9099-C40C66FF867C}">
                  <a14:compatExt spid="_x0000_s56321"/>
                </a:ext>
                <a:ext uri="{FF2B5EF4-FFF2-40B4-BE49-F238E27FC236}">
                  <a16:creationId xmlns:a16="http://schemas.microsoft.com/office/drawing/2014/main" id="{00000000-0008-0000-0000-00000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21</xdr:row>
          <xdr:rowOff>25400</xdr:rowOff>
        </xdr:from>
        <xdr:to>
          <xdr:col>1</xdr:col>
          <xdr:colOff>596900</xdr:colOff>
          <xdr:row>22</xdr:row>
          <xdr:rowOff>25400</xdr:rowOff>
        </xdr:to>
        <xdr:sp macro="" textlink="">
          <xdr:nvSpPr>
            <xdr:cNvPr id="56322" name="Check Box 2" hidden="1">
              <a:extLst>
                <a:ext uri="{63B3BB69-23CF-44E3-9099-C40C66FF867C}">
                  <a14:compatExt spid="_x0000_s56322"/>
                </a:ext>
                <a:ext uri="{FF2B5EF4-FFF2-40B4-BE49-F238E27FC236}">
                  <a16:creationId xmlns:a16="http://schemas.microsoft.com/office/drawing/2014/main" id="{00000000-0008-0000-0000-00000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22</xdr:row>
          <xdr:rowOff>25400</xdr:rowOff>
        </xdr:from>
        <xdr:to>
          <xdr:col>1</xdr:col>
          <xdr:colOff>596900</xdr:colOff>
          <xdr:row>23</xdr:row>
          <xdr:rowOff>25400</xdr:rowOff>
        </xdr:to>
        <xdr:sp macro="" textlink="">
          <xdr:nvSpPr>
            <xdr:cNvPr id="56323" name="Check Box 3" hidden="1">
              <a:extLst>
                <a:ext uri="{63B3BB69-23CF-44E3-9099-C40C66FF867C}">
                  <a14:compatExt spid="_x0000_s56323"/>
                </a:ext>
                <a:ext uri="{FF2B5EF4-FFF2-40B4-BE49-F238E27FC236}">
                  <a16:creationId xmlns:a16="http://schemas.microsoft.com/office/drawing/2014/main" id="{00000000-0008-0000-0000-00000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23</xdr:row>
          <xdr:rowOff>25400</xdr:rowOff>
        </xdr:from>
        <xdr:to>
          <xdr:col>1</xdr:col>
          <xdr:colOff>596900</xdr:colOff>
          <xdr:row>23</xdr:row>
          <xdr:rowOff>177800</xdr:rowOff>
        </xdr:to>
        <xdr:sp macro="" textlink="">
          <xdr:nvSpPr>
            <xdr:cNvPr id="56324" name="Check Box 4" hidden="1">
              <a:extLst>
                <a:ext uri="{63B3BB69-23CF-44E3-9099-C40C66FF867C}">
                  <a14:compatExt spid="_x0000_s56324"/>
                </a:ext>
                <a:ext uri="{FF2B5EF4-FFF2-40B4-BE49-F238E27FC236}">
                  <a16:creationId xmlns:a16="http://schemas.microsoft.com/office/drawing/2014/main" id="{00000000-0008-0000-0000-00000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20</xdr:row>
          <xdr:rowOff>25400</xdr:rowOff>
        </xdr:from>
        <xdr:to>
          <xdr:col>6</xdr:col>
          <xdr:colOff>584200</xdr:colOff>
          <xdr:row>21</xdr:row>
          <xdr:rowOff>25400</xdr:rowOff>
        </xdr:to>
        <xdr:sp macro="" textlink="">
          <xdr:nvSpPr>
            <xdr:cNvPr id="56325" name="Check Box 5" hidden="1">
              <a:extLst>
                <a:ext uri="{63B3BB69-23CF-44E3-9099-C40C66FF867C}">
                  <a14:compatExt spid="_x0000_s56325"/>
                </a:ext>
                <a:ext uri="{FF2B5EF4-FFF2-40B4-BE49-F238E27FC236}">
                  <a16:creationId xmlns:a16="http://schemas.microsoft.com/office/drawing/2014/main" id="{00000000-0008-0000-0000-00000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21</xdr:row>
          <xdr:rowOff>25400</xdr:rowOff>
        </xdr:from>
        <xdr:to>
          <xdr:col>6</xdr:col>
          <xdr:colOff>584200</xdr:colOff>
          <xdr:row>22</xdr:row>
          <xdr:rowOff>25400</xdr:rowOff>
        </xdr:to>
        <xdr:sp macro="" textlink="">
          <xdr:nvSpPr>
            <xdr:cNvPr id="56326" name="Check Box 6" hidden="1">
              <a:extLst>
                <a:ext uri="{63B3BB69-23CF-44E3-9099-C40C66FF867C}">
                  <a14:compatExt spid="_x0000_s56326"/>
                </a:ext>
                <a:ext uri="{FF2B5EF4-FFF2-40B4-BE49-F238E27FC236}">
                  <a16:creationId xmlns:a16="http://schemas.microsoft.com/office/drawing/2014/main" id="{00000000-0008-0000-0000-00000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22</xdr:row>
          <xdr:rowOff>25400</xdr:rowOff>
        </xdr:from>
        <xdr:to>
          <xdr:col>6</xdr:col>
          <xdr:colOff>584200</xdr:colOff>
          <xdr:row>23</xdr:row>
          <xdr:rowOff>25400</xdr:rowOff>
        </xdr:to>
        <xdr:sp macro="" textlink="">
          <xdr:nvSpPr>
            <xdr:cNvPr id="56327" name="Check Box 7" hidden="1">
              <a:extLst>
                <a:ext uri="{63B3BB69-23CF-44E3-9099-C40C66FF867C}">
                  <a14:compatExt spid="_x0000_s56327"/>
                </a:ext>
                <a:ext uri="{FF2B5EF4-FFF2-40B4-BE49-F238E27FC236}">
                  <a16:creationId xmlns:a16="http://schemas.microsoft.com/office/drawing/2014/main" id="{00000000-0008-0000-0000-000007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26</xdr:row>
          <xdr:rowOff>25400</xdr:rowOff>
        </xdr:from>
        <xdr:to>
          <xdr:col>6</xdr:col>
          <xdr:colOff>254000</xdr:colOff>
          <xdr:row>26</xdr:row>
          <xdr:rowOff>177800</xdr:rowOff>
        </xdr:to>
        <xdr:sp macro="" textlink="">
          <xdr:nvSpPr>
            <xdr:cNvPr id="56337" name="Check Box 17" hidden="1">
              <a:extLst>
                <a:ext uri="{63B3BB69-23CF-44E3-9099-C40C66FF867C}">
                  <a14:compatExt spid="_x0000_s56337"/>
                </a:ext>
                <a:ext uri="{FF2B5EF4-FFF2-40B4-BE49-F238E27FC236}">
                  <a16:creationId xmlns:a16="http://schemas.microsoft.com/office/drawing/2014/main" id="{00000000-0008-0000-0000-000011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25400</xdr:rowOff>
        </xdr:from>
        <xdr:to>
          <xdr:col>8</xdr:col>
          <xdr:colOff>241300</xdr:colOff>
          <xdr:row>26</xdr:row>
          <xdr:rowOff>177800</xdr:rowOff>
        </xdr:to>
        <xdr:sp macro="" textlink="">
          <xdr:nvSpPr>
            <xdr:cNvPr id="56338" name="Check Box 18" hidden="1">
              <a:extLst>
                <a:ext uri="{63B3BB69-23CF-44E3-9099-C40C66FF867C}">
                  <a14:compatExt spid="_x0000_s56338"/>
                </a:ext>
                <a:ext uri="{FF2B5EF4-FFF2-40B4-BE49-F238E27FC236}">
                  <a16:creationId xmlns:a16="http://schemas.microsoft.com/office/drawing/2014/main" id="{00000000-0008-0000-0000-000012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25400</xdr:colOff>
          <xdr:row>26</xdr:row>
          <xdr:rowOff>12700</xdr:rowOff>
        </xdr:from>
        <xdr:to>
          <xdr:col>10</xdr:col>
          <xdr:colOff>279400</xdr:colOff>
          <xdr:row>26</xdr:row>
          <xdr:rowOff>177800</xdr:rowOff>
        </xdr:to>
        <xdr:sp macro="" textlink="">
          <xdr:nvSpPr>
            <xdr:cNvPr id="56339" name="Check Box 19" hidden="1">
              <a:extLst>
                <a:ext uri="{63B3BB69-23CF-44E3-9099-C40C66FF867C}">
                  <a14:compatExt spid="_x0000_s56339"/>
                </a:ext>
                <a:ext uri="{FF2B5EF4-FFF2-40B4-BE49-F238E27FC236}">
                  <a16:creationId xmlns:a16="http://schemas.microsoft.com/office/drawing/2014/main" id="{00000000-0008-0000-0000-000013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23</xdr:row>
          <xdr:rowOff>25400</xdr:rowOff>
        </xdr:from>
        <xdr:to>
          <xdr:col>6</xdr:col>
          <xdr:colOff>584200</xdr:colOff>
          <xdr:row>23</xdr:row>
          <xdr:rowOff>177800</xdr:rowOff>
        </xdr:to>
        <xdr:sp macro="" textlink="">
          <xdr:nvSpPr>
            <xdr:cNvPr id="56340" name="Check Box 20" hidden="1">
              <a:extLst>
                <a:ext uri="{63B3BB69-23CF-44E3-9099-C40C66FF867C}">
                  <a14:compatExt spid="_x0000_s56340"/>
                </a:ext>
                <a:ext uri="{FF2B5EF4-FFF2-40B4-BE49-F238E27FC236}">
                  <a16:creationId xmlns:a16="http://schemas.microsoft.com/office/drawing/2014/main" id="{00000000-0008-0000-0000-000014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36</xdr:row>
          <xdr:rowOff>25400</xdr:rowOff>
        </xdr:from>
        <xdr:to>
          <xdr:col>6</xdr:col>
          <xdr:colOff>254000</xdr:colOff>
          <xdr:row>36</xdr:row>
          <xdr:rowOff>177800</xdr:rowOff>
        </xdr:to>
        <xdr:sp macro="" textlink="">
          <xdr:nvSpPr>
            <xdr:cNvPr id="56341" name="Check Box 21" hidden="1">
              <a:extLst>
                <a:ext uri="{63B3BB69-23CF-44E3-9099-C40C66FF867C}">
                  <a14:compatExt spid="_x0000_s56341"/>
                </a:ext>
                <a:ext uri="{FF2B5EF4-FFF2-40B4-BE49-F238E27FC236}">
                  <a16:creationId xmlns:a16="http://schemas.microsoft.com/office/drawing/2014/main" id="{00000000-0008-0000-0000-000015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36</xdr:row>
          <xdr:rowOff>25400</xdr:rowOff>
        </xdr:from>
        <xdr:to>
          <xdr:col>8</xdr:col>
          <xdr:colOff>241300</xdr:colOff>
          <xdr:row>36</xdr:row>
          <xdr:rowOff>177800</xdr:rowOff>
        </xdr:to>
        <xdr:sp macro="" textlink="">
          <xdr:nvSpPr>
            <xdr:cNvPr id="56342" name="Check Box 22" hidden="1">
              <a:extLst>
                <a:ext uri="{63B3BB69-23CF-44E3-9099-C40C66FF867C}">
                  <a14:compatExt spid="_x0000_s56342"/>
                </a:ext>
                <a:ext uri="{FF2B5EF4-FFF2-40B4-BE49-F238E27FC236}">
                  <a16:creationId xmlns:a16="http://schemas.microsoft.com/office/drawing/2014/main" id="{00000000-0008-0000-0000-000016D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0</xdr:col>
      <xdr:colOff>330200</xdr:colOff>
      <xdr:row>0</xdr:row>
      <xdr:rowOff>114300</xdr:rowOff>
    </xdr:from>
    <xdr:to>
      <xdr:col>4</xdr:col>
      <xdr:colOff>412730</xdr:colOff>
      <xdr:row>2</xdr:row>
      <xdr:rowOff>118140</xdr:rowOff>
    </xdr:to>
    <xdr:pic>
      <xdr:nvPicPr>
        <xdr:cNvPr id="16" name="Picture 15">
          <a:extLst>
            <a:ext uri="{FF2B5EF4-FFF2-40B4-BE49-F238E27FC236}">
              <a16:creationId xmlns:a16="http://schemas.microsoft.com/office/drawing/2014/main" id="{CBF88917-914A-4D40-9221-80899C83618D}"/>
            </a:ext>
          </a:extLst>
        </xdr:cNvPr>
        <xdr:cNvPicPr>
          <a:picLocks noChangeAspect="1"/>
        </xdr:cNvPicPr>
      </xdr:nvPicPr>
      <xdr:blipFill>
        <a:blip xmlns:r="http://schemas.openxmlformats.org/officeDocument/2006/relationships" r:embed="rId1"/>
        <a:stretch>
          <a:fillRect/>
        </a:stretch>
      </xdr:blipFill>
      <xdr:spPr>
        <a:xfrm>
          <a:off x="330200" y="114300"/>
          <a:ext cx="2533630" cy="38484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180975</xdr:colOff>
      <xdr:row>9</xdr:row>
      <xdr:rowOff>47625</xdr:rowOff>
    </xdr:from>
    <xdr:to>
      <xdr:col>1</xdr:col>
      <xdr:colOff>361950</xdr:colOff>
      <xdr:row>9</xdr:row>
      <xdr:rowOff>323850</xdr:rowOff>
    </xdr:to>
    <xdr:sp macro="" textlink="">
      <xdr:nvSpPr>
        <xdr:cNvPr id="15362" name="AutoShape 2">
          <a:extLst>
            <a:ext uri="{FF2B5EF4-FFF2-40B4-BE49-F238E27FC236}">
              <a16:creationId xmlns:a16="http://schemas.microsoft.com/office/drawing/2014/main" id="{00000000-0008-0000-0F00-0000023C0000}"/>
            </a:ext>
          </a:extLst>
        </xdr:cNvPr>
        <xdr:cNvSpPr>
          <a:spLocks noChangeArrowheads="1"/>
        </xdr:cNvSpPr>
      </xdr:nvSpPr>
      <xdr:spPr bwMode="auto">
        <a:xfrm>
          <a:off x="419100" y="2762250"/>
          <a:ext cx="180975" cy="276225"/>
        </a:xfrm>
        <a:prstGeom prst="diamond">
          <a:avLst/>
        </a:prstGeom>
        <a:solidFill>
          <a:srgbClr val="FFFFFF"/>
        </a:solidFill>
        <a:ln w="28575">
          <a:solidFill>
            <a:srgbClr val="000000"/>
          </a:solidFill>
          <a:miter lim="800000"/>
          <a:headEnd/>
          <a:tailEnd/>
        </a:ln>
      </xdr:spPr>
    </xdr:sp>
    <xdr:clientData/>
  </xdr:twoCellAnchor>
  <xdr:twoCellAnchor editAs="oneCell">
    <xdr:from>
      <xdr:col>1</xdr:col>
      <xdr:colOff>220134</xdr:colOff>
      <xdr:row>1</xdr:row>
      <xdr:rowOff>33866</xdr:rowOff>
    </xdr:from>
    <xdr:to>
      <xdr:col>2</xdr:col>
      <xdr:colOff>2127230</xdr:colOff>
      <xdr:row>2</xdr:row>
      <xdr:rowOff>29239</xdr:rowOff>
    </xdr:to>
    <xdr:pic>
      <xdr:nvPicPr>
        <xdr:cNvPr id="4" name="Picture 3">
          <a:extLst>
            <a:ext uri="{FF2B5EF4-FFF2-40B4-BE49-F238E27FC236}">
              <a16:creationId xmlns:a16="http://schemas.microsoft.com/office/drawing/2014/main" id="{F80485CE-0961-6740-8DAF-FDDEC39F652D}"/>
            </a:ext>
          </a:extLst>
        </xdr:cNvPr>
        <xdr:cNvPicPr>
          <a:picLocks noChangeAspect="1"/>
        </xdr:cNvPicPr>
      </xdr:nvPicPr>
      <xdr:blipFill>
        <a:blip xmlns:r="http://schemas.openxmlformats.org/officeDocument/2006/relationships" r:embed="rId1"/>
        <a:stretch>
          <a:fillRect/>
        </a:stretch>
      </xdr:blipFill>
      <xdr:spPr>
        <a:xfrm>
          <a:off x="491067" y="203199"/>
          <a:ext cx="2533630" cy="38484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104775</xdr:colOff>
      <xdr:row>9</xdr:row>
      <xdr:rowOff>38100</xdr:rowOff>
    </xdr:from>
    <xdr:to>
      <xdr:col>1</xdr:col>
      <xdr:colOff>285750</xdr:colOff>
      <xdr:row>9</xdr:row>
      <xdr:rowOff>314325</xdr:rowOff>
    </xdr:to>
    <xdr:sp macro="" textlink="">
      <xdr:nvSpPr>
        <xdr:cNvPr id="14338" name="AutoShape 2">
          <a:extLst>
            <a:ext uri="{FF2B5EF4-FFF2-40B4-BE49-F238E27FC236}">
              <a16:creationId xmlns:a16="http://schemas.microsoft.com/office/drawing/2014/main" id="{00000000-0008-0000-1000-000002380000}"/>
            </a:ext>
          </a:extLst>
        </xdr:cNvPr>
        <xdr:cNvSpPr>
          <a:spLocks noChangeArrowheads="1"/>
        </xdr:cNvSpPr>
      </xdr:nvSpPr>
      <xdr:spPr bwMode="auto">
        <a:xfrm>
          <a:off x="342900" y="2962275"/>
          <a:ext cx="180975" cy="276225"/>
        </a:xfrm>
        <a:prstGeom prst="diamond">
          <a:avLst/>
        </a:prstGeom>
        <a:solidFill>
          <a:srgbClr val="FFFFFF"/>
        </a:solidFill>
        <a:ln w="28575">
          <a:solidFill>
            <a:srgbClr val="000000"/>
          </a:solidFill>
          <a:miter lim="800000"/>
          <a:headEnd/>
          <a:tailEnd/>
        </a:ln>
      </xdr:spPr>
    </xdr:sp>
    <xdr:clientData/>
  </xdr:twoCellAnchor>
  <xdr:twoCellAnchor editAs="oneCell">
    <xdr:from>
      <xdr:col>1</xdr:col>
      <xdr:colOff>0</xdr:colOff>
      <xdr:row>0</xdr:row>
      <xdr:rowOff>135467</xdr:rowOff>
    </xdr:from>
    <xdr:to>
      <xdr:col>2</xdr:col>
      <xdr:colOff>1974830</xdr:colOff>
      <xdr:row>1</xdr:row>
      <xdr:rowOff>350974</xdr:rowOff>
    </xdr:to>
    <xdr:pic>
      <xdr:nvPicPr>
        <xdr:cNvPr id="4" name="Picture 3">
          <a:extLst>
            <a:ext uri="{FF2B5EF4-FFF2-40B4-BE49-F238E27FC236}">
              <a16:creationId xmlns:a16="http://schemas.microsoft.com/office/drawing/2014/main" id="{BAFA5CB5-6A9B-8C47-9BFA-012107D4F890}"/>
            </a:ext>
          </a:extLst>
        </xdr:cNvPr>
        <xdr:cNvPicPr>
          <a:picLocks noChangeAspect="1"/>
        </xdr:cNvPicPr>
      </xdr:nvPicPr>
      <xdr:blipFill>
        <a:blip xmlns:r="http://schemas.openxmlformats.org/officeDocument/2006/relationships" r:embed="rId1"/>
        <a:stretch>
          <a:fillRect/>
        </a:stretch>
      </xdr:blipFill>
      <xdr:spPr>
        <a:xfrm>
          <a:off x="270933" y="135467"/>
          <a:ext cx="2533630" cy="3848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5</xdr:col>
      <xdr:colOff>75198</xdr:colOff>
      <xdr:row>6</xdr:row>
      <xdr:rowOff>85224</xdr:rowOff>
    </xdr:from>
    <xdr:to>
      <xdr:col>5</xdr:col>
      <xdr:colOff>375987</xdr:colOff>
      <xdr:row>7</xdr:row>
      <xdr:rowOff>20052</xdr:rowOff>
    </xdr:to>
    <xdr:sp macro="" textlink="">
      <xdr:nvSpPr>
        <xdr:cNvPr id="2" name="流程图: 过程 158">
          <a:extLst>
            <a:ext uri="{FF2B5EF4-FFF2-40B4-BE49-F238E27FC236}">
              <a16:creationId xmlns:a16="http://schemas.microsoft.com/office/drawing/2014/main" id="{00000000-0008-0000-1500-000002000000}"/>
            </a:ext>
          </a:extLst>
        </xdr:cNvPr>
        <xdr:cNvSpPr/>
      </xdr:nvSpPr>
      <xdr:spPr bwMode="auto">
        <a:xfrm>
          <a:off x="2961273" y="1552074"/>
          <a:ext cx="300789" cy="106278"/>
        </a:xfrm>
        <a:prstGeom prst="flowChartProcess">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5</xdr:col>
      <xdr:colOff>49630</xdr:colOff>
      <xdr:row>9</xdr:row>
      <xdr:rowOff>64671</xdr:rowOff>
    </xdr:from>
    <xdr:to>
      <xdr:col>5</xdr:col>
      <xdr:colOff>415591</xdr:colOff>
      <xdr:row>9</xdr:row>
      <xdr:rowOff>165935</xdr:rowOff>
    </xdr:to>
    <xdr:sp macro="" textlink="">
      <xdr:nvSpPr>
        <xdr:cNvPr id="3" name="流程图: 准备 160">
          <a:extLst>
            <a:ext uri="{FF2B5EF4-FFF2-40B4-BE49-F238E27FC236}">
              <a16:creationId xmlns:a16="http://schemas.microsoft.com/office/drawing/2014/main" id="{00000000-0008-0000-1500-000003000000}"/>
            </a:ext>
          </a:extLst>
        </xdr:cNvPr>
        <xdr:cNvSpPr/>
      </xdr:nvSpPr>
      <xdr:spPr bwMode="auto">
        <a:xfrm>
          <a:off x="2935705" y="2045871"/>
          <a:ext cx="365961" cy="101264"/>
        </a:xfrm>
        <a:prstGeom prst="flowChartPreparation">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5</xdr:col>
      <xdr:colOff>74196</xdr:colOff>
      <xdr:row>8</xdr:row>
      <xdr:rowOff>1504</xdr:rowOff>
    </xdr:from>
    <xdr:to>
      <xdr:col>5</xdr:col>
      <xdr:colOff>395037</xdr:colOff>
      <xdr:row>8</xdr:row>
      <xdr:rowOff>102770</xdr:rowOff>
    </xdr:to>
    <xdr:sp macro="" textlink="">
      <xdr:nvSpPr>
        <xdr:cNvPr id="4" name="流程图: 终止 203">
          <a:extLst>
            <a:ext uri="{FF2B5EF4-FFF2-40B4-BE49-F238E27FC236}">
              <a16:creationId xmlns:a16="http://schemas.microsoft.com/office/drawing/2014/main" id="{00000000-0008-0000-1500-000004000000}"/>
            </a:ext>
          </a:extLst>
        </xdr:cNvPr>
        <xdr:cNvSpPr/>
      </xdr:nvSpPr>
      <xdr:spPr bwMode="auto">
        <a:xfrm>
          <a:off x="2960271" y="1811254"/>
          <a:ext cx="320841" cy="101266"/>
        </a:xfrm>
        <a:prstGeom prst="flowChartTerminator">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5</xdr:col>
      <xdr:colOff>550945</xdr:colOff>
      <xdr:row>6</xdr:row>
      <xdr:rowOff>44618</xdr:rowOff>
    </xdr:from>
    <xdr:to>
      <xdr:col>6</xdr:col>
      <xdr:colOff>671261</xdr:colOff>
      <xdr:row>7</xdr:row>
      <xdr:rowOff>39604</xdr:rowOff>
    </xdr:to>
    <xdr:sp macro="" textlink="">
      <xdr:nvSpPr>
        <xdr:cNvPr id="5" name="流程图: 过程 164">
          <a:extLst>
            <a:ext uri="{FF2B5EF4-FFF2-40B4-BE49-F238E27FC236}">
              <a16:creationId xmlns:a16="http://schemas.microsoft.com/office/drawing/2014/main" id="{00000000-0008-0000-1500-000005000000}"/>
            </a:ext>
          </a:extLst>
        </xdr:cNvPr>
        <xdr:cNvSpPr/>
      </xdr:nvSpPr>
      <xdr:spPr bwMode="auto">
        <a:xfrm>
          <a:off x="3437020" y="1511468"/>
          <a:ext cx="729916" cy="166436"/>
        </a:xfrm>
        <a:prstGeom prst="flowChartProcess">
          <a:avLst/>
        </a:prstGeom>
        <a:solidFill>
          <a:srgbClr val="FFFFFF"/>
        </a:solidFill>
        <a:ln w="9525" cap="flat" cmpd="sng" algn="ctr">
          <a:solidFill>
            <a:schemeClr val="bg1"/>
          </a:solidFill>
          <a:prstDash val="solid"/>
          <a:round/>
          <a:headEnd type="none" w="med" len="med"/>
          <a:tailEnd type="none" w="med" len="med"/>
        </a:ln>
        <a:effectLst/>
      </xdr:spPr>
      <xdr:txBody>
        <a:bodyPr vertOverflow="clip" horzOverflow="clip" wrap="square" lIns="18288" tIns="0" rIns="0" bIns="0" rtlCol="0" anchor="t" upright="1"/>
        <a:lstStyle/>
        <a:p>
          <a:pPr algn="l"/>
          <a:r>
            <a:rPr lang="en-US" sz="1100"/>
            <a:t> Process</a:t>
          </a:r>
        </a:p>
      </xdr:txBody>
    </xdr:sp>
    <xdr:clientData/>
  </xdr:twoCellAnchor>
  <xdr:twoCellAnchor>
    <xdr:from>
      <xdr:col>5</xdr:col>
      <xdr:colOff>498308</xdr:colOff>
      <xdr:row>7</xdr:row>
      <xdr:rowOff>123323</xdr:rowOff>
    </xdr:from>
    <xdr:to>
      <xdr:col>6</xdr:col>
      <xdr:colOff>618624</xdr:colOff>
      <xdr:row>8</xdr:row>
      <xdr:rowOff>118310</xdr:rowOff>
    </xdr:to>
    <xdr:sp macro="" textlink="">
      <xdr:nvSpPr>
        <xdr:cNvPr id="6" name="流程图: 过程 207">
          <a:extLst>
            <a:ext uri="{FF2B5EF4-FFF2-40B4-BE49-F238E27FC236}">
              <a16:creationId xmlns:a16="http://schemas.microsoft.com/office/drawing/2014/main" id="{00000000-0008-0000-1500-000006000000}"/>
            </a:ext>
          </a:extLst>
        </xdr:cNvPr>
        <xdr:cNvSpPr/>
      </xdr:nvSpPr>
      <xdr:spPr bwMode="auto">
        <a:xfrm>
          <a:off x="3384383" y="1761623"/>
          <a:ext cx="729916" cy="166437"/>
        </a:xfrm>
        <a:prstGeom prst="flowChartProcess">
          <a:avLst/>
        </a:prstGeom>
        <a:solidFill>
          <a:srgbClr val="FFFFFF"/>
        </a:solidFill>
        <a:ln w="9525" cap="flat" cmpd="sng" algn="ctr">
          <a:solidFill>
            <a:schemeClr val="bg1"/>
          </a:solidFill>
          <a:prstDash val="solid"/>
          <a:round/>
          <a:headEnd type="none" w="med" len="med"/>
          <a:tailEnd type="none" w="med" len="med"/>
        </a:ln>
        <a:effectLst/>
      </xdr:spPr>
      <xdr:txBody>
        <a:bodyPr vertOverflow="clip" horzOverflow="clip" wrap="square" lIns="18288" tIns="0" rIns="0" bIns="0" rtlCol="0" anchor="t" upright="1"/>
        <a:lstStyle/>
        <a:p>
          <a:pPr algn="l"/>
          <a:r>
            <a:rPr lang="en-US" sz="1100"/>
            <a:t>  inspect</a:t>
          </a:r>
          <a:r>
            <a:rPr lang="en-US" sz="1100" baseline="0"/>
            <a:t> </a:t>
          </a:r>
          <a:endParaRPr lang="en-US" sz="1100"/>
        </a:p>
      </xdr:txBody>
    </xdr:sp>
    <xdr:clientData/>
  </xdr:twoCellAnchor>
  <xdr:twoCellAnchor>
    <xdr:from>
      <xdr:col>5</xdr:col>
      <xdr:colOff>486778</xdr:colOff>
      <xdr:row>9</xdr:row>
      <xdr:rowOff>30580</xdr:rowOff>
    </xdr:from>
    <xdr:to>
      <xdr:col>6</xdr:col>
      <xdr:colOff>607094</xdr:colOff>
      <xdr:row>10</xdr:row>
      <xdr:rowOff>25567</xdr:rowOff>
    </xdr:to>
    <xdr:sp macro="" textlink="">
      <xdr:nvSpPr>
        <xdr:cNvPr id="7" name="流程图: 过程 208">
          <a:extLst>
            <a:ext uri="{FF2B5EF4-FFF2-40B4-BE49-F238E27FC236}">
              <a16:creationId xmlns:a16="http://schemas.microsoft.com/office/drawing/2014/main" id="{00000000-0008-0000-1500-000007000000}"/>
            </a:ext>
          </a:extLst>
        </xdr:cNvPr>
        <xdr:cNvSpPr/>
      </xdr:nvSpPr>
      <xdr:spPr bwMode="auto">
        <a:xfrm>
          <a:off x="3372853" y="2011780"/>
          <a:ext cx="729916" cy="166437"/>
        </a:xfrm>
        <a:prstGeom prst="flowChartProcess">
          <a:avLst/>
        </a:prstGeom>
        <a:solidFill>
          <a:srgbClr val="FFFFFF"/>
        </a:solidFill>
        <a:ln w="9525" cap="flat" cmpd="sng" algn="ctr">
          <a:solidFill>
            <a:schemeClr val="bg1"/>
          </a:solidFill>
          <a:prstDash val="solid"/>
          <a:round/>
          <a:headEnd type="none" w="med" len="med"/>
          <a:tailEnd type="none" w="med" len="med"/>
        </a:ln>
        <a:effectLst/>
      </xdr:spPr>
      <xdr:txBody>
        <a:bodyPr vertOverflow="clip" horzOverflow="clip" wrap="square" lIns="18288" tIns="0" rIns="0" bIns="0" rtlCol="0" anchor="t" upright="1"/>
        <a:lstStyle/>
        <a:p>
          <a:pPr algn="l"/>
          <a:r>
            <a:rPr lang="en-US" sz="1100"/>
            <a:t>  Decision</a:t>
          </a:r>
        </a:p>
      </xdr:txBody>
    </xdr:sp>
    <xdr:clientData/>
  </xdr:twoCellAnchor>
  <xdr:twoCellAnchor>
    <xdr:from>
      <xdr:col>5</xdr:col>
      <xdr:colOff>85725</xdr:colOff>
      <xdr:row>11</xdr:row>
      <xdr:rowOff>57150</xdr:rowOff>
    </xdr:from>
    <xdr:to>
      <xdr:col>5</xdr:col>
      <xdr:colOff>438150</xdr:colOff>
      <xdr:row>11</xdr:row>
      <xdr:rowOff>57150</xdr:rowOff>
    </xdr:to>
    <xdr:cxnSp macro="">
      <xdr:nvCxnSpPr>
        <xdr:cNvPr id="8" name="直接箭头连接符 167">
          <a:extLst>
            <a:ext uri="{FF2B5EF4-FFF2-40B4-BE49-F238E27FC236}">
              <a16:creationId xmlns:a16="http://schemas.microsoft.com/office/drawing/2014/main" id="{00000000-0008-0000-1500-000008000000}"/>
            </a:ext>
          </a:extLst>
        </xdr:cNvPr>
        <xdr:cNvCxnSpPr/>
      </xdr:nvCxnSpPr>
      <xdr:spPr bwMode="auto">
        <a:xfrm>
          <a:off x="2971800" y="2381250"/>
          <a:ext cx="35242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twoCellAnchor>
    <xdr:from>
      <xdr:col>5</xdr:col>
      <xdr:colOff>558466</xdr:colOff>
      <xdr:row>10</xdr:row>
      <xdr:rowOff>146384</xdr:rowOff>
    </xdr:from>
    <xdr:to>
      <xdr:col>6</xdr:col>
      <xdr:colOff>678782</xdr:colOff>
      <xdr:row>11</xdr:row>
      <xdr:rowOff>141371</xdr:rowOff>
    </xdr:to>
    <xdr:sp macro="" textlink="">
      <xdr:nvSpPr>
        <xdr:cNvPr id="9" name="流程图: 过程 212">
          <a:extLst>
            <a:ext uri="{FF2B5EF4-FFF2-40B4-BE49-F238E27FC236}">
              <a16:creationId xmlns:a16="http://schemas.microsoft.com/office/drawing/2014/main" id="{00000000-0008-0000-1500-000009000000}"/>
            </a:ext>
          </a:extLst>
        </xdr:cNvPr>
        <xdr:cNvSpPr/>
      </xdr:nvSpPr>
      <xdr:spPr bwMode="auto">
        <a:xfrm>
          <a:off x="3444541" y="2299034"/>
          <a:ext cx="729916" cy="166437"/>
        </a:xfrm>
        <a:prstGeom prst="flowChartProcess">
          <a:avLst/>
        </a:prstGeom>
        <a:solidFill>
          <a:srgbClr val="FFFFFF"/>
        </a:solidFill>
        <a:ln w="9525" cap="flat" cmpd="sng" algn="ctr">
          <a:solidFill>
            <a:schemeClr val="bg1"/>
          </a:solidFill>
          <a:prstDash val="solid"/>
          <a:round/>
          <a:headEnd type="none" w="med" len="med"/>
          <a:tailEnd type="none" w="med" len="med"/>
        </a:ln>
        <a:effectLst/>
      </xdr:spPr>
      <xdr:txBody>
        <a:bodyPr vertOverflow="clip" horzOverflow="clip" wrap="square" lIns="18288" tIns="0" rIns="0" bIns="0" rtlCol="0" anchor="t" upright="1"/>
        <a:lstStyle/>
        <a:p>
          <a:pPr algn="l"/>
          <a:r>
            <a:rPr lang="en-US" sz="1100" baseline="0"/>
            <a:t> Flow</a:t>
          </a:r>
          <a:endParaRPr lang="en-US" sz="1100"/>
        </a:p>
      </xdr:txBody>
    </xdr:sp>
    <xdr:clientData/>
  </xdr:twoCellAnchor>
  <xdr:twoCellAnchor>
    <xdr:from>
      <xdr:col>5</xdr:col>
      <xdr:colOff>85725</xdr:colOff>
      <xdr:row>12</xdr:row>
      <xdr:rowOff>0</xdr:rowOff>
    </xdr:from>
    <xdr:to>
      <xdr:col>5</xdr:col>
      <xdr:colOff>451686</xdr:colOff>
      <xdr:row>13</xdr:row>
      <xdr:rowOff>0</xdr:rowOff>
    </xdr:to>
    <xdr:sp macro="" textlink="">
      <xdr:nvSpPr>
        <xdr:cNvPr id="10" name="流程图: 准备 283">
          <a:extLst>
            <a:ext uri="{FF2B5EF4-FFF2-40B4-BE49-F238E27FC236}">
              <a16:creationId xmlns:a16="http://schemas.microsoft.com/office/drawing/2014/main" id="{00000000-0008-0000-1500-00000A000000}"/>
            </a:ext>
          </a:extLst>
        </xdr:cNvPr>
        <xdr:cNvSpPr/>
      </xdr:nvSpPr>
      <xdr:spPr bwMode="auto">
        <a:xfrm>
          <a:off x="2971800" y="2524125"/>
          <a:ext cx="365961" cy="171450"/>
        </a:xfrm>
        <a:prstGeom prst="flowChartPreparation">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5</xdr:col>
      <xdr:colOff>581025</xdr:colOff>
      <xdr:row>12</xdr:row>
      <xdr:rowOff>0</xdr:rowOff>
    </xdr:from>
    <xdr:to>
      <xdr:col>6</xdr:col>
      <xdr:colOff>701341</xdr:colOff>
      <xdr:row>12</xdr:row>
      <xdr:rowOff>166437</xdr:rowOff>
    </xdr:to>
    <xdr:sp macro="" textlink="">
      <xdr:nvSpPr>
        <xdr:cNvPr id="11" name="流程图: 过程 285">
          <a:extLst>
            <a:ext uri="{FF2B5EF4-FFF2-40B4-BE49-F238E27FC236}">
              <a16:creationId xmlns:a16="http://schemas.microsoft.com/office/drawing/2014/main" id="{00000000-0008-0000-1500-00000B000000}"/>
            </a:ext>
          </a:extLst>
        </xdr:cNvPr>
        <xdr:cNvSpPr/>
      </xdr:nvSpPr>
      <xdr:spPr bwMode="auto">
        <a:xfrm>
          <a:off x="3467100" y="2524125"/>
          <a:ext cx="729916" cy="166437"/>
        </a:xfrm>
        <a:prstGeom prst="flowChartProcess">
          <a:avLst/>
        </a:prstGeom>
        <a:solidFill>
          <a:srgbClr val="FFFFFF"/>
        </a:solidFill>
        <a:ln w="9525" cap="flat" cmpd="sng" algn="ctr">
          <a:solidFill>
            <a:schemeClr val="bg1"/>
          </a:solidFill>
          <a:prstDash val="solid"/>
          <a:round/>
          <a:headEnd type="none" w="med" len="med"/>
          <a:tailEnd type="none" w="med" len="med"/>
        </a:ln>
        <a:effectLst/>
      </xdr:spPr>
      <xdr:txBody>
        <a:bodyPr vertOverflow="clip" horzOverflow="clip" wrap="square" lIns="18288" tIns="0" rIns="0" bIns="0" rtlCol="0" anchor="t" upright="1"/>
        <a:lstStyle/>
        <a:p>
          <a:pPr algn="l"/>
          <a:r>
            <a:rPr lang="en-US" sz="1100" baseline="0"/>
            <a:t>Start \End</a:t>
          </a:r>
          <a:endParaRPr lang="en-US" sz="1100"/>
        </a:p>
      </xdr:txBody>
    </xdr:sp>
    <xdr:clientData/>
  </xdr:twoCellAnchor>
  <xdr:twoCellAnchor editAs="oneCell">
    <xdr:from>
      <xdr:col>0</xdr:col>
      <xdr:colOff>101600</xdr:colOff>
      <xdr:row>0</xdr:row>
      <xdr:rowOff>177800</xdr:rowOff>
    </xdr:from>
    <xdr:to>
      <xdr:col>4</xdr:col>
      <xdr:colOff>31730</xdr:colOff>
      <xdr:row>2</xdr:row>
      <xdr:rowOff>54640</xdr:rowOff>
    </xdr:to>
    <xdr:pic>
      <xdr:nvPicPr>
        <xdr:cNvPr id="13" name="Picture 12">
          <a:extLst>
            <a:ext uri="{FF2B5EF4-FFF2-40B4-BE49-F238E27FC236}">
              <a16:creationId xmlns:a16="http://schemas.microsoft.com/office/drawing/2014/main" id="{D59EA313-8B64-0B44-A7AF-46BAE37B54C2}"/>
            </a:ext>
          </a:extLst>
        </xdr:cNvPr>
        <xdr:cNvPicPr>
          <a:picLocks noChangeAspect="1"/>
        </xdr:cNvPicPr>
      </xdr:nvPicPr>
      <xdr:blipFill>
        <a:blip xmlns:r="http://schemas.openxmlformats.org/officeDocument/2006/relationships" r:embed="rId1"/>
        <a:stretch>
          <a:fillRect/>
        </a:stretch>
      </xdr:blipFill>
      <xdr:spPr>
        <a:xfrm>
          <a:off x="101600" y="177800"/>
          <a:ext cx="2533630" cy="38484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152400</xdr:colOff>
      <xdr:row>0</xdr:row>
      <xdr:rowOff>101600</xdr:rowOff>
    </xdr:from>
    <xdr:to>
      <xdr:col>2</xdr:col>
      <xdr:colOff>1111230</xdr:colOff>
      <xdr:row>2</xdr:row>
      <xdr:rowOff>130840</xdr:rowOff>
    </xdr:to>
    <xdr:pic>
      <xdr:nvPicPr>
        <xdr:cNvPr id="3" name="Picture 2">
          <a:extLst>
            <a:ext uri="{FF2B5EF4-FFF2-40B4-BE49-F238E27FC236}">
              <a16:creationId xmlns:a16="http://schemas.microsoft.com/office/drawing/2014/main" id="{75CCB9B0-DE0D-6141-832B-1BEA5C079B09}"/>
            </a:ext>
          </a:extLst>
        </xdr:cNvPr>
        <xdr:cNvPicPr>
          <a:picLocks noChangeAspect="1"/>
        </xdr:cNvPicPr>
      </xdr:nvPicPr>
      <xdr:blipFill>
        <a:blip xmlns:r="http://schemas.openxmlformats.org/officeDocument/2006/relationships" r:embed="rId1"/>
        <a:stretch>
          <a:fillRect/>
        </a:stretch>
      </xdr:blipFill>
      <xdr:spPr>
        <a:xfrm>
          <a:off x="152400" y="101600"/>
          <a:ext cx="2533630" cy="38484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50800</xdr:colOff>
      <xdr:row>0</xdr:row>
      <xdr:rowOff>127000</xdr:rowOff>
    </xdr:from>
    <xdr:to>
      <xdr:col>2</xdr:col>
      <xdr:colOff>476230</xdr:colOff>
      <xdr:row>0</xdr:row>
      <xdr:rowOff>511840</xdr:rowOff>
    </xdr:to>
    <xdr:pic>
      <xdr:nvPicPr>
        <xdr:cNvPr id="3" name="Picture 2">
          <a:extLst>
            <a:ext uri="{FF2B5EF4-FFF2-40B4-BE49-F238E27FC236}">
              <a16:creationId xmlns:a16="http://schemas.microsoft.com/office/drawing/2014/main" id="{831D70B7-39FD-6546-92A4-FFAA5ACBA9CA}"/>
            </a:ext>
          </a:extLst>
        </xdr:cNvPr>
        <xdr:cNvPicPr>
          <a:picLocks noChangeAspect="1"/>
        </xdr:cNvPicPr>
      </xdr:nvPicPr>
      <xdr:blipFill>
        <a:blip xmlns:r="http://schemas.openxmlformats.org/officeDocument/2006/relationships" r:embed="rId1"/>
        <a:stretch>
          <a:fillRect/>
        </a:stretch>
      </xdr:blipFill>
      <xdr:spPr>
        <a:xfrm>
          <a:off x="50800" y="127000"/>
          <a:ext cx="2533630" cy="38484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71</xdr:row>
      <xdr:rowOff>123824</xdr:rowOff>
    </xdr:from>
    <xdr:to>
      <xdr:col>11</xdr:col>
      <xdr:colOff>581024</xdr:colOff>
      <xdr:row>92</xdr:row>
      <xdr:rowOff>114300</xdr:rowOff>
    </xdr:to>
    <xdr:graphicFrame macro="">
      <xdr:nvGraphicFramePr>
        <xdr:cNvPr id="2" name="Chart 1">
          <a:extLst>
            <a:ext uri="{FF2B5EF4-FFF2-40B4-BE49-F238E27FC236}">
              <a16:creationId xmlns:a16="http://schemas.microsoft.com/office/drawing/2014/main" id="{00000000-0008-0000-1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93</xdr:row>
      <xdr:rowOff>0</xdr:rowOff>
    </xdr:from>
    <xdr:to>
      <xdr:col>11</xdr:col>
      <xdr:colOff>600075</xdr:colOff>
      <xdr:row>113</xdr:row>
      <xdr:rowOff>0</xdr:rowOff>
    </xdr:to>
    <xdr:graphicFrame macro="">
      <xdr:nvGraphicFramePr>
        <xdr:cNvPr id="3" name="Chart 2">
          <a:extLst>
            <a:ext uri="{FF2B5EF4-FFF2-40B4-BE49-F238E27FC236}">
              <a16:creationId xmlns:a16="http://schemas.microsoft.com/office/drawing/2014/main" id="{00000000-0008-0000-1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38100</xdr:colOff>
      <xdr:row>113</xdr:row>
      <xdr:rowOff>85724</xdr:rowOff>
    </xdr:from>
    <xdr:to>
      <xdr:col>11</xdr:col>
      <xdr:colOff>552450</xdr:colOff>
      <xdr:row>132</xdr:row>
      <xdr:rowOff>161924</xdr:rowOff>
    </xdr:to>
    <xdr:graphicFrame macro="">
      <xdr:nvGraphicFramePr>
        <xdr:cNvPr id="4" name="Chart 3">
          <a:extLst>
            <a:ext uri="{FF2B5EF4-FFF2-40B4-BE49-F238E27FC236}">
              <a16:creationId xmlns:a16="http://schemas.microsoft.com/office/drawing/2014/main" id="{00000000-0008-0000-1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95249</xdr:colOff>
      <xdr:row>133</xdr:row>
      <xdr:rowOff>66675</xdr:rowOff>
    </xdr:from>
    <xdr:to>
      <xdr:col>11</xdr:col>
      <xdr:colOff>590550</xdr:colOff>
      <xdr:row>153</xdr:row>
      <xdr:rowOff>66675</xdr:rowOff>
    </xdr:to>
    <xdr:graphicFrame macro="">
      <xdr:nvGraphicFramePr>
        <xdr:cNvPr id="5" name="Chart 4">
          <a:extLst>
            <a:ext uri="{FF2B5EF4-FFF2-40B4-BE49-F238E27FC236}">
              <a16:creationId xmlns:a16="http://schemas.microsoft.com/office/drawing/2014/main" id="{00000000-0008-0000-1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1266825</xdr:colOff>
      <xdr:row>150</xdr:row>
      <xdr:rowOff>28575</xdr:rowOff>
    </xdr:from>
    <xdr:ext cx="722249" cy="233205"/>
    <xdr:sp macro="" textlink="">
      <xdr:nvSpPr>
        <xdr:cNvPr id="6" name="TextBox 5">
          <a:extLst>
            <a:ext uri="{FF2B5EF4-FFF2-40B4-BE49-F238E27FC236}">
              <a16:creationId xmlns:a16="http://schemas.microsoft.com/office/drawing/2014/main" id="{00000000-0008-0000-1800-000006000000}"/>
            </a:ext>
          </a:extLst>
        </xdr:cNvPr>
        <xdr:cNvSpPr txBox="1"/>
      </xdr:nvSpPr>
      <xdr:spPr>
        <a:xfrm>
          <a:off x="1266825" y="24526875"/>
          <a:ext cx="72224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a:t>Appraiser 1</a:t>
          </a:r>
        </a:p>
      </xdr:txBody>
    </xdr:sp>
    <xdr:clientData/>
  </xdr:oneCellAnchor>
  <xdr:oneCellAnchor>
    <xdr:from>
      <xdr:col>5</xdr:col>
      <xdr:colOff>190500</xdr:colOff>
      <xdr:row>150</xdr:row>
      <xdr:rowOff>85725</xdr:rowOff>
    </xdr:from>
    <xdr:ext cx="722249" cy="233205"/>
    <xdr:sp macro="" textlink="">
      <xdr:nvSpPr>
        <xdr:cNvPr id="7" name="TextBox 6">
          <a:extLst>
            <a:ext uri="{FF2B5EF4-FFF2-40B4-BE49-F238E27FC236}">
              <a16:creationId xmlns:a16="http://schemas.microsoft.com/office/drawing/2014/main" id="{00000000-0008-0000-1800-000007000000}"/>
            </a:ext>
          </a:extLst>
        </xdr:cNvPr>
        <xdr:cNvSpPr txBox="1"/>
      </xdr:nvSpPr>
      <xdr:spPr>
        <a:xfrm>
          <a:off x="4000500" y="24584025"/>
          <a:ext cx="72224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a:t>Appraiser 2</a:t>
          </a:r>
        </a:p>
      </xdr:txBody>
    </xdr:sp>
    <xdr:clientData/>
  </xdr:oneCellAnchor>
  <xdr:oneCellAnchor>
    <xdr:from>
      <xdr:col>8</xdr:col>
      <xdr:colOff>400050</xdr:colOff>
      <xdr:row>150</xdr:row>
      <xdr:rowOff>76200</xdr:rowOff>
    </xdr:from>
    <xdr:ext cx="722249" cy="233205"/>
    <xdr:sp macro="" textlink="">
      <xdr:nvSpPr>
        <xdr:cNvPr id="8" name="TextBox 7">
          <a:extLst>
            <a:ext uri="{FF2B5EF4-FFF2-40B4-BE49-F238E27FC236}">
              <a16:creationId xmlns:a16="http://schemas.microsoft.com/office/drawing/2014/main" id="{00000000-0008-0000-1800-000008000000}"/>
            </a:ext>
          </a:extLst>
        </xdr:cNvPr>
        <xdr:cNvSpPr txBox="1"/>
      </xdr:nvSpPr>
      <xdr:spPr>
        <a:xfrm>
          <a:off x="6553200" y="24574500"/>
          <a:ext cx="72224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900"/>
            <a:t>Appraiser 3</a:t>
          </a:r>
        </a:p>
      </xdr:txBody>
    </xdr:sp>
    <xdr:clientData/>
  </xdr:oneCellAnchor>
  <xdr:oneCellAnchor>
    <xdr:from>
      <xdr:col>5</xdr:col>
      <xdr:colOff>123825</xdr:colOff>
      <xdr:row>130</xdr:row>
      <xdr:rowOff>142875</xdr:rowOff>
    </xdr:from>
    <xdr:ext cx="476734" cy="264560"/>
    <xdr:sp macro="" textlink="">
      <xdr:nvSpPr>
        <xdr:cNvPr id="9" name="TextBox 8">
          <a:extLst>
            <a:ext uri="{FF2B5EF4-FFF2-40B4-BE49-F238E27FC236}">
              <a16:creationId xmlns:a16="http://schemas.microsoft.com/office/drawing/2014/main" id="{00000000-0008-0000-1800-000009000000}"/>
            </a:ext>
          </a:extLst>
        </xdr:cNvPr>
        <xdr:cNvSpPr txBox="1"/>
      </xdr:nvSpPr>
      <xdr:spPr>
        <a:xfrm>
          <a:off x="3933825" y="21402675"/>
          <a:ext cx="47673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Parts</a:t>
          </a:r>
        </a:p>
      </xdr:txBody>
    </xdr:sp>
    <xdr:clientData/>
  </xdr:oneCellAnchor>
</xdr:wsDr>
</file>

<file path=xl/drawings/drawing16.xml><?xml version="1.0" encoding="utf-8"?>
<c:userShapes xmlns:c="http://schemas.openxmlformats.org/drawingml/2006/chart">
  <cdr:relSizeAnchor xmlns:cdr="http://schemas.openxmlformats.org/drawingml/2006/chartDrawing">
    <cdr:from>
      <cdr:x>0.40158</cdr:x>
      <cdr:y>0.84706</cdr:y>
    </cdr:from>
    <cdr:to>
      <cdr:x>0.48869</cdr:x>
      <cdr:y>0.92353</cdr:y>
    </cdr:to>
    <cdr:sp macro="" textlink="">
      <cdr:nvSpPr>
        <cdr:cNvPr id="2" name="TextBox 1"/>
        <cdr:cNvSpPr txBox="1"/>
      </cdr:nvSpPr>
      <cdr:spPr>
        <a:xfrm xmlns:a="http://schemas.openxmlformats.org/drawingml/2006/main">
          <a:off x="3381375" y="2743200"/>
          <a:ext cx="733425" cy="2476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900" b="1"/>
            <a:t>Appraiser 2</a:t>
          </a:r>
        </a:p>
      </cdr:txBody>
    </cdr:sp>
  </cdr:relSizeAnchor>
  <cdr:relSizeAnchor xmlns:cdr="http://schemas.openxmlformats.org/drawingml/2006/chartDrawing">
    <cdr:from>
      <cdr:x>0.68477</cdr:x>
      <cdr:y>0.88922</cdr:y>
    </cdr:from>
    <cdr:to>
      <cdr:x>0.77715</cdr:x>
      <cdr:y>0.96569</cdr:y>
    </cdr:to>
    <cdr:sp macro="" textlink="">
      <cdr:nvSpPr>
        <cdr:cNvPr id="4" name="TextBox 1"/>
        <cdr:cNvSpPr txBox="1"/>
      </cdr:nvSpPr>
      <cdr:spPr>
        <a:xfrm xmlns:a="http://schemas.openxmlformats.org/drawingml/2006/main">
          <a:off x="5765800" y="2879725"/>
          <a:ext cx="777875" cy="24765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900" b="1"/>
            <a:t>Appraiser 3</a:t>
          </a:r>
        </a:p>
      </cdr:txBody>
    </cdr:sp>
  </cdr:relSizeAnchor>
</c:userShapes>
</file>

<file path=xl/drawings/drawing17.xml><?xml version="1.0" encoding="utf-8"?>
<xdr:wsDr xmlns:xdr="http://schemas.openxmlformats.org/drawingml/2006/spreadsheetDrawing" xmlns:a="http://schemas.openxmlformats.org/drawingml/2006/main">
  <xdr:twoCellAnchor editAs="oneCell">
    <xdr:from>
      <xdr:col>0</xdr:col>
      <xdr:colOff>127000</xdr:colOff>
      <xdr:row>1</xdr:row>
      <xdr:rowOff>161260</xdr:rowOff>
    </xdr:from>
    <xdr:to>
      <xdr:col>3</xdr:col>
      <xdr:colOff>641330</xdr:colOff>
      <xdr:row>2</xdr:row>
      <xdr:rowOff>101600</xdr:rowOff>
    </xdr:to>
    <xdr:pic>
      <xdr:nvPicPr>
        <xdr:cNvPr id="5" name="Picture 4">
          <a:extLst>
            <a:ext uri="{FF2B5EF4-FFF2-40B4-BE49-F238E27FC236}">
              <a16:creationId xmlns:a16="http://schemas.microsoft.com/office/drawing/2014/main" id="{0C596731-0DA8-004C-BD38-106311523A7B}"/>
            </a:ext>
          </a:extLst>
        </xdr:cNvPr>
        <xdr:cNvPicPr>
          <a:picLocks noChangeAspect="1"/>
        </xdr:cNvPicPr>
      </xdr:nvPicPr>
      <xdr:blipFill>
        <a:blip xmlns:r="http://schemas.openxmlformats.org/officeDocument/2006/relationships" r:embed="rId1"/>
        <a:stretch>
          <a:fillRect/>
        </a:stretch>
      </xdr:blipFill>
      <xdr:spPr>
        <a:xfrm>
          <a:off x="127000" y="262860"/>
          <a:ext cx="2533630" cy="3848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145143</xdr:colOff>
      <xdr:row>1</xdr:row>
      <xdr:rowOff>90713</xdr:rowOff>
    </xdr:from>
    <xdr:to>
      <xdr:col>3</xdr:col>
      <xdr:colOff>1045916</xdr:colOff>
      <xdr:row>3</xdr:row>
      <xdr:rowOff>21982</xdr:rowOff>
    </xdr:to>
    <xdr:pic>
      <xdr:nvPicPr>
        <xdr:cNvPr id="5" name="Picture 4">
          <a:extLst>
            <a:ext uri="{FF2B5EF4-FFF2-40B4-BE49-F238E27FC236}">
              <a16:creationId xmlns:a16="http://schemas.microsoft.com/office/drawing/2014/main" id="{A49EEC43-D5AD-754F-9092-E0691020EA2A}"/>
            </a:ext>
          </a:extLst>
        </xdr:cNvPr>
        <xdr:cNvPicPr>
          <a:picLocks noChangeAspect="1"/>
        </xdr:cNvPicPr>
      </xdr:nvPicPr>
      <xdr:blipFill>
        <a:blip xmlns:r="http://schemas.openxmlformats.org/officeDocument/2006/relationships" r:embed="rId1"/>
        <a:stretch>
          <a:fillRect/>
        </a:stretch>
      </xdr:blipFill>
      <xdr:spPr>
        <a:xfrm>
          <a:off x="308429" y="253999"/>
          <a:ext cx="2533630" cy="3848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56030</xdr:colOff>
      <xdr:row>1</xdr:row>
      <xdr:rowOff>37353</xdr:rowOff>
    </xdr:from>
    <xdr:to>
      <xdr:col>3</xdr:col>
      <xdr:colOff>946130</xdr:colOff>
      <xdr:row>2</xdr:row>
      <xdr:rowOff>123369</xdr:rowOff>
    </xdr:to>
    <xdr:pic>
      <xdr:nvPicPr>
        <xdr:cNvPr id="3" name="Picture 2">
          <a:extLst>
            <a:ext uri="{FF2B5EF4-FFF2-40B4-BE49-F238E27FC236}">
              <a16:creationId xmlns:a16="http://schemas.microsoft.com/office/drawing/2014/main" id="{02019781-B23B-6240-A728-7CF3B620A83A}"/>
            </a:ext>
          </a:extLst>
        </xdr:cNvPr>
        <xdr:cNvPicPr>
          <a:picLocks noChangeAspect="1"/>
        </xdr:cNvPicPr>
      </xdr:nvPicPr>
      <xdr:blipFill>
        <a:blip xmlns:r="http://schemas.openxmlformats.org/officeDocument/2006/relationships" r:embed="rId1"/>
        <a:stretch>
          <a:fillRect/>
        </a:stretch>
      </xdr:blipFill>
      <xdr:spPr>
        <a:xfrm>
          <a:off x="224118" y="205441"/>
          <a:ext cx="2533630" cy="3848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18676</xdr:colOff>
      <xdr:row>1</xdr:row>
      <xdr:rowOff>149412</xdr:rowOff>
    </xdr:from>
    <xdr:to>
      <xdr:col>3</xdr:col>
      <xdr:colOff>1132894</xdr:colOff>
      <xdr:row>3</xdr:row>
      <xdr:rowOff>67340</xdr:rowOff>
    </xdr:to>
    <xdr:pic>
      <xdr:nvPicPr>
        <xdr:cNvPr id="3" name="Picture 2">
          <a:extLst>
            <a:ext uri="{FF2B5EF4-FFF2-40B4-BE49-F238E27FC236}">
              <a16:creationId xmlns:a16="http://schemas.microsoft.com/office/drawing/2014/main" id="{5D1B4A55-BA44-A14C-A2A3-86FA3B8248FE}"/>
            </a:ext>
          </a:extLst>
        </xdr:cNvPr>
        <xdr:cNvPicPr>
          <a:picLocks noChangeAspect="1"/>
        </xdr:cNvPicPr>
      </xdr:nvPicPr>
      <xdr:blipFill>
        <a:blip xmlns:r="http://schemas.openxmlformats.org/officeDocument/2006/relationships" r:embed="rId1"/>
        <a:stretch>
          <a:fillRect/>
        </a:stretch>
      </xdr:blipFill>
      <xdr:spPr>
        <a:xfrm>
          <a:off x="186764" y="317500"/>
          <a:ext cx="2533630" cy="3848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90714</xdr:colOff>
      <xdr:row>0</xdr:row>
      <xdr:rowOff>127000</xdr:rowOff>
    </xdr:from>
    <xdr:to>
      <xdr:col>1</xdr:col>
      <xdr:colOff>1880487</xdr:colOff>
      <xdr:row>2</xdr:row>
      <xdr:rowOff>112697</xdr:rowOff>
    </xdr:to>
    <xdr:pic>
      <xdr:nvPicPr>
        <xdr:cNvPr id="5" name="Picture 4">
          <a:extLst>
            <a:ext uri="{FF2B5EF4-FFF2-40B4-BE49-F238E27FC236}">
              <a16:creationId xmlns:a16="http://schemas.microsoft.com/office/drawing/2014/main" id="{EEC4F9C2-4CAD-1044-87B4-0865A2F901BE}"/>
            </a:ext>
          </a:extLst>
        </xdr:cNvPr>
        <xdr:cNvPicPr>
          <a:picLocks noChangeAspect="1"/>
        </xdr:cNvPicPr>
      </xdr:nvPicPr>
      <xdr:blipFill>
        <a:blip xmlns:r="http://schemas.openxmlformats.org/officeDocument/2006/relationships" r:embed="rId1"/>
        <a:stretch>
          <a:fillRect/>
        </a:stretch>
      </xdr:blipFill>
      <xdr:spPr>
        <a:xfrm>
          <a:off x="90714" y="127000"/>
          <a:ext cx="2533630" cy="3848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368300</xdr:colOff>
          <xdr:row>22</xdr:row>
          <xdr:rowOff>25400</xdr:rowOff>
        </xdr:from>
        <xdr:to>
          <xdr:col>1</xdr:col>
          <xdr:colOff>596900</xdr:colOff>
          <xdr:row>23</xdr:row>
          <xdr:rowOff>25400</xdr:rowOff>
        </xdr:to>
        <xdr:sp macro="" textlink="">
          <xdr:nvSpPr>
            <xdr:cNvPr id="36865" name="Check Box 1" hidden="1">
              <a:extLst>
                <a:ext uri="{63B3BB69-23CF-44E3-9099-C40C66FF867C}">
                  <a14:compatExt spid="_x0000_s36865"/>
                </a:ext>
                <a:ext uri="{FF2B5EF4-FFF2-40B4-BE49-F238E27FC236}">
                  <a16:creationId xmlns:a16="http://schemas.microsoft.com/office/drawing/2014/main" id="{00000000-0008-0000-0500-000001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23</xdr:row>
          <xdr:rowOff>25400</xdr:rowOff>
        </xdr:from>
        <xdr:to>
          <xdr:col>1</xdr:col>
          <xdr:colOff>596900</xdr:colOff>
          <xdr:row>24</xdr:row>
          <xdr:rowOff>25400</xdr:rowOff>
        </xdr:to>
        <xdr:sp macro="" textlink="">
          <xdr:nvSpPr>
            <xdr:cNvPr id="36866" name="Check Box 2" hidden="1">
              <a:extLst>
                <a:ext uri="{63B3BB69-23CF-44E3-9099-C40C66FF867C}">
                  <a14:compatExt spid="_x0000_s36866"/>
                </a:ext>
                <a:ext uri="{FF2B5EF4-FFF2-40B4-BE49-F238E27FC236}">
                  <a16:creationId xmlns:a16="http://schemas.microsoft.com/office/drawing/2014/main" id="{00000000-0008-0000-0500-000002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24</xdr:row>
          <xdr:rowOff>25400</xdr:rowOff>
        </xdr:from>
        <xdr:to>
          <xdr:col>1</xdr:col>
          <xdr:colOff>596900</xdr:colOff>
          <xdr:row>25</xdr:row>
          <xdr:rowOff>25400</xdr:rowOff>
        </xdr:to>
        <xdr:sp macro="" textlink="">
          <xdr:nvSpPr>
            <xdr:cNvPr id="36867" name="Check Box 3" hidden="1">
              <a:extLst>
                <a:ext uri="{63B3BB69-23CF-44E3-9099-C40C66FF867C}">
                  <a14:compatExt spid="_x0000_s36867"/>
                </a:ext>
                <a:ext uri="{FF2B5EF4-FFF2-40B4-BE49-F238E27FC236}">
                  <a16:creationId xmlns:a16="http://schemas.microsoft.com/office/drawing/2014/main" id="{00000000-0008-0000-0500-000003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25</xdr:row>
          <xdr:rowOff>25400</xdr:rowOff>
        </xdr:from>
        <xdr:to>
          <xdr:col>1</xdr:col>
          <xdr:colOff>596900</xdr:colOff>
          <xdr:row>25</xdr:row>
          <xdr:rowOff>177800</xdr:rowOff>
        </xdr:to>
        <xdr:sp macro="" textlink="">
          <xdr:nvSpPr>
            <xdr:cNvPr id="36868" name="Check Box 4" hidden="1">
              <a:extLst>
                <a:ext uri="{63B3BB69-23CF-44E3-9099-C40C66FF867C}">
                  <a14:compatExt spid="_x0000_s36868"/>
                </a:ext>
                <a:ext uri="{FF2B5EF4-FFF2-40B4-BE49-F238E27FC236}">
                  <a16:creationId xmlns:a16="http://schemas.microsoft.com/office/drawing/2014/main" id="{00000000-0008-0000-0500-00000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22</xdr:row>
          <xdr:rowOff>25400</xdr:rowOff>
        </xdr:from>
        <xdr:to>
          <xdr:col>6</xdr:col>
          <xdr:colOff>584200</xdr:colOff>
          <xdr:row>23</xdr:row>
          <xdr:rowOff>25400</xdr:rowOff>
        </xdr:to>
        <xdr:sp macro="" textlink="">
          <xdr:nvSpPr>
            <xdr:cNvPr id="36869" name="Check Box 5" hidden="1">
              <a:extLst>
                <a:ext uri="{63B3BB69-23CF-44E3-9099-C40C66FF867C}">
                  <a14:compatExt spid="_x0000_s36869"/>
                </a:ext>
                <a:ext uri="{FF2B5EF4-FFF2-40B4-BE49-F238E27FC236}">
                  <a16:creationId xmlns:a16="http://schemas.microsoft.com/office/drawing/2014/main" id="{00000000-0008-0000-0500-000005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23</xdr:row>
          <xdr:rowOff>25400</xdr:rowOff>
        </xdr:from>
        <xdr:to>
          <xdr:col>6</xdr:col>
          <xdr:colOff>584200</xdr:colOff>
          <xdr:row>24</xdr:row>
          <xdr:rowOff>25400</xdr:rowOff>
        </xdr:to>
        <xdr:sp macro="" textlink="">
          <xdr:nvSpPr>
            <xdr:cNvPr id="36870" name="Check Box 6" hidden="1">
              <a:extLst>
                <a:ext uri="{63B3BB69-23CF-44E3-9099-C40C66FF867C}">
                  <a14:compatExt spid="_x0000_s36870"/>
                </a:ext>
                <a:ext uri="{FF2B5EF4-FFF2-40B4-BE49-F238E27FC236}">
                  <a16:creationId xmlns:a16="http://schemas.microsoft.com/office/drawing/2014/main" id="{00000000-0008-0000-0500-00000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24</xdr:row>
          <xdr:rowOff>25400</xdr:rowOff>
        </xdr:from>
        <xdr:to>
          <xdr:col>6</xdr:col>
          <xdr:colOff>584200</xdr:colOff>
          <xdr:row>25</xdr:row>
          <xdr:rowOff>25400</xdr:rowOff>
        </xdr:to>
        <xdr:sp macro="" textlink="">
          <xdr:nvSpPr>
            <xdr:cNvPr id="36871" name="Check Box 7" hidden="1">
              <a:extLst>
                <a:ext uri="{63B3BB69-23CF-44E3-9099-C40C66FF867C}">
                  <a14:compatExt spid="_x0000_s36871"/>
                </a:ext>
                <a:ext uri="{FF2B5EF4-FFF2-40B4-BE49-F238E27FC236}">
                  <a16:creationId xmlns:a16="http://schemas.microsoft.com/office/drawing/2014/main" id="{00000000-0008-0000-0500-00000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34</xdr:row>
          <xdr:rowOff>25400</xdr:rowOff>
        </xdr:from>
        <xdr:to>
          <xdr:col>1</xdr:col>
          <xdr:colOff>596900</xdr:colOff>
          <xdr:row>35</xdr:row>
          <xdr:rowOff>12700</xdr:rowOff>
        </xdr:to>
        <xdr:sp macro="" textlink="">
          <xdr:nvSpPr>
            <xdr:cNvPr id="36872" name="Check Box 8" hidden="1">
              <a:extLst>
                <a:ext uri="{63B3BB69-23CF-44E3-9099-C40C66FF867C}">
                  <a14:compatExt spid="_x0000_s36872"/>
                </a:ext>
                <a:ext uri="{FF2B5EF4-FFF2-40B4-BE49-F238E27FC236}">
                  <a16:creationId xmlns:a16="http://schemas.microsoft.com/office/drawing/2014/main" id="{00000000-0008-0000-0500-00000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34</xdr:row>
          <xdr:rowOff>25400</xdr:rowOff>
        </xdr:from>
        <xdr:to>
          <xdr:col>4</xdr:col>
          <xdr:colOff>596900</xdr:colOff>
          <xdr:row>35</xdr:row>
          <xdr:rowOff>12700</xdr:rowOff>
        </xdr:to>
        <xdr:sp macro="" textlink="">
          <xdr:nvSpPr>
            <xdr:cNvPr id="36873" name="Check Box 9" hidden="1">
              <a:extLst>
                <a:ext uri="{63B3BB69-23CF-44E3-9099-C40C66FF867C}">
                  <a14:compatExt spid="_x0000_s36873"/>
                </a:ext>
                <a:ext uri="{FF2B5EF4-FFF2-40B4-BE49-F238E27FC236}">
                  <a16:creationId xmlns:a16="http://schemas.microsoft.com/office/drawing/2014/main" id="{00000000-0008-0000-0500-000009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xdr:row>
          <xdr:rowOff>25400</xdr:rowOff>
        </xdr:from>
        <xdr:to>
          <xdr:col>8</xdr:col>
          <xdr:colOff>571500</xdr:colOff>
          <xdr:row>35</xdr:row>
          <xdr:rowOff>12700</xdr:rowOff>
        </xdr:to>
        <xdr:sp macro="" textlink="">
          <xdr:nvSpPr>
            <xdr:cNvPr id="36874" name="Check Box 10" hidden="1">
              <a:extLst>
                <a:ext uri="{63B3BB69-23CF-44E3-9099-C40C66FF867C}">
                  <a14:compatExt spid="_x0000_s36874"/>
                </a:ext>
                <a:ext uri="{FF2B5EF4-FFF2-40B4-BE49-F238E27FC236}">
                  <a16:creationId xmlns:a16="http://schemas.microsoft.com/office/drawing/2014/main" id="{00000000-0008-0000-0500-00000A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368300</xdr:colOff>
          <xdr:row>35</xdr:row>
          <xdr:rowOff>25400</xdr:rowOff>
        </xdr:from>
        <xdr:to>
          <xdr:col>4</xdr:col>
          <xdr:colOff>596900</xdr:colOff>
          <xdr:row>35</xdr:row>
          <xdr:rowOff>177800</xdr:rowOff>
        </xdr:to>
        <xdr:sp macro="" textlink="">
          <xdr:nvSpPr>
            <xdr:cNvPr id="36875" name="Check Box 11" hidden="1">
              <a:extLst>
                <a:ext uri="{63B3BB69-23CF-44E3-9099-C40C66FF867C}">
                  <a14:compatExt spid="_x0000_s36875"/>
                </a:ext>
                <a:ext uri="{FF2B5EF4-FFF2-40B4-BE49-F238E27FC236}">
                  <a16:creationId xmlns:a16="http://schemas.microsoft.com/office/drawing/2014/main" id="{00000000-0008-0000-0500-00000B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35</xdr:row>
          <xdr:rowOff>25400</xdr:rowOff>
        </xdr:from>
        <xdr:to>
          <xdr:col>1</xdr:col>
          <xdr:colOff>596900</xdr:colOff>
          <xdr:row>35</xdr:row>
          <xdr:rowOff>177800</xdr:rowOff>
        </xdr:to>
        <xdr:sp macro="" textlink="">
          <xdr:nvSpPr>
            <xdr:cNvPr id="36876" name="Check Box 12" hidden="1">
              <a:extLst>
                <a:ext uri="{63B3BB69-23CF-44E3-9099-C40C66FF867C}">
                  <a14:compatExt spid="_x0000_s36876"/>
                </a:ext>
                <a:ext uri="{FF2B5EF4-FFF2-40B4-BE49-F238E27FC236}">
                  <a16:creationId xmlns:a16="http://schemas.microsoft.com/office/drawing/2014/main" id="{00000000-0008-0000-0500-00000C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28</xdr:row>
          <xdr:rowOff>25400</xdr:rowOff>
        </xdr:from>
        <xdr:to>
          <xdr:col>1</xdr:col>
          <xdr:colOff>596900</xdr:colOff>
          <xdr:row>29</xdr:row>
          <xdr:rowOff>25400</xdr:rowOff>
        </xdr:to>
        <xdr:sp macro="" textlink="">
          <xdr:nvSpPr>
            <xdr:cNvPr id="36877" name="Check Box 13" hidden="1">
              <a:extLst>
                <a:ext uri="{63B3BB69-23CF-44E3-9099-C40C66FF867C}">
                  <a14:compatExt spid="_x0000_s36877"/>
                </a:ext>
                <a:ext uri="{FF2B5EF4-FFF2-40B4-BE49-F238E27FC236}">
                  <a16:creationId xmlns:a16="http://schemas.microsoft.com/office/drawing/2014/main" id="{00000000-0008-0000-0500-00000D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29</xdr:row>
          <xdr:rowOff>25400</xdr:rowOff>
        </xdr:from>
        <xdr:to>
          <xdr:col>1</xdr:col>
          <xdr:colOff>596900</xdr:colOff>
          <xdr:row>30</xdr:row>
          <xdr:rowOff>25400</xdr:rowOff>
        </xdr:to>
        <xdr:sp macro="" textlink="">
          <xdr:nvSpPr>
            <xdr:cNvPr id="36878" name="Check Box 14" hidden="1">
              <a:extLst>
                <a:ext uri="{63B3BB69-23CF-44E3-9099-C40C66FF867C}">
                  <a14:compatExt spid="_x0000_s36878"/>
                </a:ext>
                <a:ext uri="{FF2B5EF4-FFF2-40B4-BE49-F238E27FC236}">
                  <a16:creationId xmlns:a16="http://schemas.microsoft.com/office/drawing/2014/main" id="{00000000-0008-0000-0500-00000E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30</xdr:row>
          <xdr:rowOff>25400</xdr:rowOff>
        </xdr:from>
        <xdr:to>
          <xdr:col>1</xdr:col>
          <xdr:colOff>596900</xdr:colOff>
          <xdr:row>31</xdr:row>
          <xdr:rowOff>25400</xdr:rowOff>
        </xdr:to>
        <xdr:sp macro="" textlink="">
          <xdr:nvSpPr>
            <xdr:cNvPr id="36879" name="Check Box 15" hidden="1">
              <a:extLst>
                <a:ext uri="{63B3BB69-23CF-44E3-9099-C40C66FF867C}">
                  <a14:compatExt spid="_x0000_s36879"/>
                </a:ext>
                <a:ext uri="{FF2B5EF4-FFF2-40B4-BE49-F238E27FC236}">
                  <a16:creationId xmlns:a16="http://schemas.microsoft.com/office/drawing/2014/main" id="{00000000-0008-0000-0500-00000F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368300</xdr:colOff>
          <xdr:row>31</xdr:row>
          <xdr:rowOff>25400</xdr:rowOff>
        </xdr:from>
        <xdr:to>
          <xdr:col>1</xdr:col>
          <xdr:colOff>596900</xdr:colOff>
          <xdr:row>31</xdr:row>
          <xdr:rowOff>177800</xdr:rowOff>
        </xdr:to>
        <xdr:sp macro="" textlink="">
          <xdr:nvSpPr>
            <xdr:cNvPr id="36880" name="Check Box 16" hidden="1">
              <a:extLst>
                <a:ext uri="{63B3BB69-23CF-44E3-9099-C40C66FF867C}">
                  <a14:compatExt spid="_x0000_s36880"/>
                </a:ext>
                <a:ext uri="{FF2B5EF4-FFF2-40B4-BE49-F238E27FC236}">
                  <a16:creationId xmlns:a16="http://schemas.microsoft.com/office/drawing/2014/main" id="{00000000-0008-0000-0500-000010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51</xdr:row>
          <xdr:rowOff>25400</xdr:rowOff>
        </xdr:from>
        <xdr:to>
          <xdr:col>6</xdr:col>
          <xdr:colOff>254000</xdr:colOff>
          <xdr:row>51</xdr:row>
          <xdr:rowOff>177800</xdr:rowOff>
        </xdr:to>
        <xdr:sp macro="" textlink="">
          <xdr:nvSpPr>
            <xdr:cNvPr id="36881" name="Check Box 17" hidden="1">
              <a:extLst>
                <a:ext uri="{63B3BB69-23CF-44E3-9099-C40C66FF867C}">
                  <a14:compatExt spid="_x0000_s36881"/>
                </a:ext>
                <a:ext uri="{FF2B5EF4-FFF2-40B4-BE49-F238E27FC236}">
                  <a16:creationId xmlns:a16="http://schemas.microsoft.com/office/drawing/2014/main" id="{00000000-0008-0000-0500-000011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51</xdr:row>
          <xdr:rowOff>25400</xdr:rowOff>
        </xdr:from>
        <xdr:to>
          <xdr:col>8</xdr:col>
          <xdr:colOff>241300</xdr:colOff>
          <xdr:row>51</xdr:row>
          <xdr:rowOff>177800</xdr:rowOff>
        </xdr:to>
        <xdr:sp macro="" textlink="">
          <xdr:nvSpPr>
            <xdr:cNvPr id="36882" name="Check Box 18" hidden="1">
              <a:extLst>
                <a:ext uri="{63B3BB69-23CF-44E3-9099-C40C66FF867C}">
                  <a14:compatExt spid="_x0000_s36882"/>
                </a:ext>
                <a:ext uri="{FF2B5EF4-FFF2-40B4-BE49-F238E27FC236}">
                  <a16:creationId xmlns:a16="http://schemas.microsoft.com/office/drawing/2014/main" id="{00000000-0008-0000-0500-000012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25400</xdr:colOff>
          <xdr:row>51</xdr:row>
          <xdr:rowOff>12700</xdr:rowOff>
        </xdr:from>
        <xdr:to>
          <xdr:col>10</xdr:col>
          <xdr:colOff>279400</xdr:colOff>
          <xdr:row>51</xdr:row>
          <xdr:rowOff>177800</xdr:rowOff>
        </xdr:to>
        <xdr:sp macro="" textlink="">
          <xdr:nvSpPr>
            <xdr:cNvPr id="36883" name="Check Box 19" hidden="1">
              <a:extLst>
                <a:ext uri="{63B3BB69-23CF-44E3-9099-C40C66FF867C}">
                  <a14:compatExt spid="_x0000_s36883"/>
                </a:ext>
                <a:ext uri="{FF2B5EF4-FFF2-40B4-BE49-F238E27FC236}">
                  <a16:creationId xmlns:a16="http://schemas.microsoft.com/office/drawing/2014/main" id="{00000000-0008-0000-0500-000013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355600</xdr:colOff>
          <xdr:row>25</xdr:row>
          <xdr:rowOff>25400</xdr:rowOff>
        </xdr:from>
        <xdr:to>
          <xdr:col>6</xdr:col>
          <xdr:colOff>584200</xdr:colOff>
          <xdr:row>25</xdr:row>
          <xdr:rowOff>177800</xdr:rowOff>
        </xdr:to>
        <xdr:sp macro="" textlink="">
          <xdr:nvSpPr>
            <xdr:cNvPr id="36884" name="Check Box 20" hidden="1">
              <a:extLst>
                <a:ext uri="{63B3BB69-23CF-44E3-9099-C40C66FF867C}">
                  <a14:compatExt spid="_x0000_s36884"/>
                </a:ext>
                <a:ext uri="{FF2B5EF4-FFF2-40B4-BE49-F238E27FC236}">
                  <a16:creationId xmlns:a16="http://schemas.microsoft.com/office/drawing/2014/main" id="{00000000-0008-0000-0500-000014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35</xdr:row>
          <xdr:rowOff>25400</xdr:rowOff>
        </xdr:from>
        <xdr:to>
          <xdr:col>8</xdr:col>
          <xdr:colOff>571500</xdr:colOff>
          <xdr:row>35</xdr:row>
          <xdr:rowOff>177800</xdr:rowOff>
        </xdr:to>
        <xdr:sp macro="" textlink="">
          <xdr:nvSpPr>
            <xdr:cNvPr id="36886" name="Check Box 22" hidden="1">
              <a:extLst>
                <a:ext uri="{63B3BB69-23CF-44E3-9099-C40C66FF867C}">
                  <a14:compatExt spid="_x0000_s36886"/>
                </a:ext>
                <a:ext uri="{FF2B5EF4-FFF2-40B4-BE49-F238E27FC236}">
                  <a16:creationId xmlns:a16="http://schemas.microsoft.com/office/drawing/2014/main" id="{00000000-0008-0000-0500-000016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12700</xdr:colOff>
          <xdr:row>61</xdr:row>
          <xdr:rowOff>25400</xdr:rowOff>
        </xdr:from>
        <xdr:to>
          <xdr:col>6</xdr:col>
          <xdr:colOff>254000</xdr:colOff>
          <xdr:row>61</xdr:row>
          <xdr:rowOff>177800</xdr:rowOff>
        </xdr:to>
        <xdr:sp macro="" textlink="">
          <xdr:nvSpPr>
            <xdr:cNvPr id="36887" name="Check Box 23" hidden="1">
              <a:extLst>
                <a:ext uri="{63B3BB69-23CF-44E3-9099-C40C66FF867C}">
                  <a14:compatExt spid="_x0000_s36887"/>
                </a:ext>
                <a:ext uri="{FF2B5EF4-FFF2-40B4-BE49-F238E27FC236}">
                  <a16:creationId xmlns:a16="http://schemas.microsoft.com/office/drawing/2014/main" id="{00000000-0008-0000-0500-000017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61</xdr:row>
          <xdr:rowOff>25400</xdr:rowOff>
        </xdr:from>
        <xdr:to>
          <xdr:col>8</xdr:col>
          <xdr:colOff>241300</xdr:colOff>
          <xdr:row>61</xdr:row>
          <xdr:rowOff>177800</xdr:rowOff>
        </xdr:to>
        <xdr:sp macro="" textlink="">
          <xdr:nvSpPr>
            <xdr:cNvPr id="36888" name="Check Box 24" hidden="1">
              <a:extLst>
                <a:ext uri="{63B3BB69-23CF-44E3-9099-C40C66FF867C}">
                  <a14:compatExt spid="_x0000_s36888"/>
                </a:ext>
                <a:ext uri="{FF2B5EF4-FFF2-40B4-BE49-F238E27FC236}">
                  <a16:creationId xmlns:a16="http://schemas.microsoft.com/office/drawing/2014/main" id="{00000000-0008-0000-0500-0000189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0</xdr:col>
      <xdr:colOff>330200</xdr:colOff>
      <xdr:row>0</xdr:row>
      <xdr:rowOff>50800</xdr:rowOff>
    </xdr:from>
    <xdr:to>
      <xdr:col>4</xdr:col>
      <xdr:colOff>596900</xdr:colOff>
      <xdr:row>2</xdr:row>
      <xdr:rowOff>54640</xdr:rowOff>
    </xdr:to>
    <xdr:pic>
      <xdr:nvPicPr>
        <xdr:cNvPr id="26" name="Picture 25">
          <a:extLst>
            <a:ext uri="{FF2B5EF4-FFF2-40B4-BE49-F238E27FC236}">
              <a16:creationId xmlns:a16="http://schemas.microsoft.com/office/drawing/2014/main" id="{76341A5A-5C34-374F-BE36-EE479BD7ED82}"/>
            </a:ext>
          </a:extLst>
        </xdr:cNvPr>
        <xdr:cNvPicPr>
          <a:picLocks noChangeAspect="1"/>
        </xdr:cNvPicPr>
      </xdr:nvPicPr>
      <xdr:blipFill>
        <a:blip xmlns:r="http://schemas.openxmlformats.org/officeDocument/2006/relationships" r:embed="rId1"/>
        <a:stretch>
          <a:fillRect/>
        </a:stretch>
      </xdr:blipFill>
      <xdr:spPr>
        <a:xfrm>
          <a:off x="330200" y="50800"/>
          <a:ext cx="2717800" cy="38484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88900</xdr:rowOff>
    </xdr:from>
    <xdr:to>
      <xdr:col>1</xdr:col>
      <xdr:colOff>1835130</xdr:colOff>
      <xdr:row>2</xdr:row>
      <xdr:rowOff>16540</xdr:rowOff>
    </xdr:to>
    <xdr:pic>
      <xdr:nvPicPr>
        <xdr:cNvPr id="4" name="Picture 3">
          <a:extLst>
            <a:ext uri="{FF2B5EF4-FFF2-40B4-BE49-F238E27FC236}">
              <a16:creationId xmlns:a16="http://schemas.microsoft.com/office/drawing/2014/main" id="{EEC5AFAA-B32C-DB41-B6BD-610824DEB19E}"/>
            </a:ext>
          </a:extLst>
        </xdr:cNvPr>
        <xdr:cNvPicPr>
          <a:picLocks noChangeAspect="1"/>
        </xdr:cNvPicPr>
      </xdr:nvPicPr>
      <xdr:blipFill>
        <a:blip xmlns:r="http://schemas.openxmlformats.org/officeDocument/2006/relationships" r:embed="rId1"/>
        <a:stretch>
          <a:fillRect/>
        </a:stretch>
      </xdr:blipFill>
      <xdr:spPr>
        <a:xfrm>
          <a:off x="0" y="88900"/>
          <a:ext cx="2533630" cy="38484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1</xdr:col>
      <xdr:colOff>1911330</xdr:colOff>
      <xdr:row>2</xdr:row>
      <xdr:rowOff>3840</xdr:rowOff>
    </xdr:to>
    <xdr:pic>
      <xdr:nvPicPr>
        <xdr:cNvPr id="3" name="Picture 2">
          <a:extLst>
            <a:ext uri="{FF2B5EF4-FFF2-40B4-BE49-F238E27FC236}">
              <a16:creationId xmlns:a16="http://schemas.microsoft.com/office/drawing/2014/main" id="{73E49513-9D54-9445-B0FD-B5C4B3EFD84A}"/>
            </a:ext>
          </a:extLst>
        </xdr:cNvPr>
        <xdr:cNvPicPr>
          <a:picLocks noChangeAspect="1"/>
        </xdr:cNvPicPr>
      </xdr:nvPicPr>
      <xdr:blipFill>
        <a:blip xmlns:r="http://schemas.openxmlformats.org/officeDocument/2006/relationships" r:embed="rId1"/>
        <a:stretch>
          <a:fillRect/>
        </a:stretch>
      </xdr:blipFill>
      <xdr:spPr>
        <a:xfrm>
          <a:off x="76200" y="76200"/>
          <a:ext cx="2533630" cy="38484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25400</xdr:colOff>
      <xdr:row>0</xdr:row>
      <xdr:rowOff>63500</xdr:rowOff>
    </xdr:from>
    <xdr:to>
      <xdr:col>1</xdr:col>
      <xdr:colOff>1860530</xdr:colOff>
      <xdr:row>1</xdr:row>
      <xdr:rowOff>219740</xdr:rowOff>
    </xdr:to>
    <xdr:pic>
      <xdr:nvPicPr>
        <xdr:cNvPr id="3" name="Picture 2">
          <a:extLst>
            <a:ext uri="{FF2B5EF4-FFF2-40B4-BE49-F238E27FC236}">
              <a16:creationId xmlns:a16="http://schemas.microsoft.com/office/drawing/2014/main" id="{C66679A4-8ACA-694B-9AC9-29B6B8E465CE}"/>
            </a:ext>
          </a:extLst>
        </xdr:cNvPr>
        <xdr:cNvPicPr>
          <a:picLocks noChangeAspect="1"/>
        </xdr:cNvPicPr>
      </xdr:nvPicPr>
      <xdr:blipFill>
        <a:blip xmlns:r="http://schemas.openxmlformats.org/officeDocument/2006/relationships" r:embed="rId1"/>
        <a:stretch>
          <a:fillRect/>
        </a:stretch>
      </xdr:blipFill>
      <xdr:spPr>
        <a:xfrm>
          <a:off x="25400" y="63500"/>
          <a:ext cx="2533630" cy="3848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hl.pri/ammnf/Operations/Quality/Documents/PPAP/PPAP%20Forms%20Package/Power%20Products%20PPAP%20forms%202-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AP Level"/>
      <sheetName val="A. PSW"/>
      <sheetName val="B. AAR "/>
      <sheetName val="B. PKG Approval only AAR "/>
      <sheetName val="B. Part Approval only AAR "/>
      <sheetName val="C. Sample Photos"/>
      <sheetName val="D. FAIR page 1"/>
      <sheetName val="D. FAIR Page 2"/>
      <sheetName val="D. FAIR Example"/>
      <sheetName val="E. Process Flow Diagram"/>
      <sheetName val="F. PFMEA"/>
      <sheetName val="G. CCQP"/>
      <sheetName val="G. Example CCQP "/>
      <sheetName val="Formulas"/>
      <sheetName val="H. CPK"/>
      <sheetName val="I. GAGE R&amp;R"/>
      <sheetName val="J. Control Plan"/>
      <sheetName val="K. RoHS Certificate"/>
      <sheetName val="L. REACH Certificate"/>
      <sheetName val="M. Conflict Minerals"/>
      <sheetName val="N. Prop 65"/>
      <sheetName val="O. Drawing"/>
      <sheetName val="P. Spec Sheet"/>
      <sheetName val="Q. CAD Data"/>
      <sheetName val="R. Engineering Approv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2">
          <cell r="C2" t="str">
            <v>1</v>
          </cell>
          <cell r="D2" t="str">
            <v>2</v>
          </cell>
          <cell r="E2" t="str">
            <v>3</v>
          </cell>
          <cell r="F2" t="str">
            <v>4</v>
          </cell>
          <cell r="G2" t="str">
            <v>5</v>
          </cell>
          <cell r="H2" t="str">
            <v>6</v>
          </cell>
          <cell r="I2" t="str">
            <v>7</v>
          </cell>
          <cell r="J2" t="str">
            <v>8</v>
          </cell>
          <cell r="K2" t="str">
            <v>9</v>
          </cell>
          <cell r="L2" t="str">
            <v>10</v>
          </cell>
          <cell r="M2" t="str">
            <v>Sum</v>
          </cell>
        </row>
        <row r="9">
          <cell r="B9" t="str">
            <v>Average-Appraiser 1</v>
          </cell>
          <cell r="C9" t="e">
            <v>#N/A</v>
          </cell>
          <cell r="D9" t="e">
            <v>#N/A</v>
          </cell>
          <cell r="E9" t="e">
            <v>#N/A</v>
          </cell>
          <cell r="F9" t="e">
            <v>#N/A</v>
          </cell>
          <cell r="G9" t="e">
            <v>#N/A</v>
          </cell>
          <cell r="H9" t="e">
            <v>#N/A</v>
          </cell>
          <cell r="I9" t="e">
            <v>#N/A</v>
          </cell>
          <cell r="J9" t="e">
            <v>#N/A</v>
          </cell>
          <cell r="K9" t="e">
            <v>#N/A</v>
          </cell>
          <cell r="L9" t="e">
            <v>#N/A</v>
          </cell>
        </row>
        <row r="10">
          <cell r="B10" t="str">
            <v>Range1</v>
          </cell>
          <cell r="C10" t="e">
            <v>#N/A</v>
          </cell>
          <cell r="D10" t="e">
            <v>#N/A</v>
          </cell>
          <cell r="E10" t="e">
            <v>#N/A</v>
          </cell>
          <cell r="F10" t="e">
            <v>#N/A</v>
          </cell>
          <cell r="G10" t="e">
            <v>#N/A</v>
          </cell>
          <cell r="H10" t="e">
            <v>#N/A</v>
          </cell>
          <cell r="I10" t="e">
            <v>#N/A</v>
          </cell>
          <cell r="J10" t="e">
            <v>#N/A</v>
          </cell>
          <cell r="K10" t="e">
            <v>#N/A</v>
          </cell>
          <cell r="L10" t="e">
            <v>#N/A</v>
          </cell>
        </row>
        <row r="17">
          <cell r="B17" t="str">
            <v>Average-Appraiser 2</v>
          </cell>
          <cell r="C17" t="e">
            <v>#N/A</v>
          </cell>
          <cell r="D17" t="e">
            <v>#N/A</v>
          </cell>
          <cell r="E17" t="e">
            <v>#N/A</v>
          </cell>
          <cell r="F17" t="e">
            <v>#N/A</v>
          </cell>
          <cell r="G17" t="e">
            <v>#N/A</v>
          </cell>
          <cell r="H17" t="e">
            <v>#N/A</v>
          </cell>
          <cell r="I17" t="e">
            <v>#N/A</v>
          </cell>
          <cell r="J17" t="e">
            <v>#N/A</v>
          </cell>
          <cell r="K17" t="e">
            <v>#N/A</v>
          </cell>
          <cell r="L17" t="e">
            <v>#N/A</v>
          </cell>
        </row>
        <row r="18">
          <cell r="B18" t="str">
            <v>Range2</v>
          </cell>
          <cell r="C18" t="e">
            <v>#N/A</v>
          </cell>
          <cell r="D18" t="e">
            <v>#N/A</v>
          </cell>
          <cell r="E18" t="e">
            <v>#N/A</v>
          </cell>
          <cell r="F18" t="e">
            <v>#N/A</v>
          </cell>
          <cell r="G18" t="e">
            <v>#N/A</v>
          </cell>
          <cell r="H18" t="e">
            <v>#N/A</v>
          </cell>
          <cell r="I18" t="e">
            <v>#N/A</v>
          </cell>
          <cell r="J18" t="e">
            <v>#N/A</v>
          </cell>
          <cell r="K18" t="e">
            <v>#N/A</v>
          </cell>
          <cell r="L18" t="e">
            <v>#N/A</v>
          </cell>
        </row>
        <row r="25">
          <cell r="B25" t="str">
            <v>Average-Appraiser 3</v>
          </cell>
          <cell r="C25" t="e">
            <v>#N/A</v>
          </cell>
          <cell r="D25" t="e">
            <v>#N/A</v>
          </cell>
          <cell r="E25" t="e">
            <v>#N/A</v>
          </cell>
          <cell r="F25" t="e">
            <v>#N/A</v>
          </cell>
          <cell r="G25" t="e">
            <v>#N/A</v>
          </cell>
          <cell r="H25" t="e">
            <v>#N/A</v>
          </cell>
          <cell r="I25" t="e">
            <v>#N/A</v>
          </cell>
          <cell r="J25" t="e">
            <v>#N/A</v>
          </cell>
          <cell r="K25" t="e">
            <v>#N/A</v>
          </cell>
          <cell r="L25" t="e">
            <v>#N/A</v>
          </cell>
        </row>
        <row r="26">
          <cell r="B26" t="str">
            <v>Range3</v>
          </cell>
          <cell r="C26" t="e">
            <v>#N/A</v>
          </cell>
          <cell r="D26" t="e">
            <v>#N/A</v>
          </cell>
          <cell r="E26" t="e">
            <v>#N/A</v>
          </cell>
          <cell r="F26" t="e">
            <v>#N/A</v>
          </cell>
          <cell r="G26" t="e">
            <v>#N/A</v>
          </cell>
          <cell r="H26" t="e">
            <v>#N/A</v>
          </cell>
          <cell r="I26" t="e">
            <v>#N/A</v>
          </cell>
          <cell r="J26" t="e">
            <v>#N/A</v>
          </cell>
          <cell r="K26" t="e">
            <v>#N/A</v>
          </cell>
          <cell r="L26" t="e">
            <v>#N/A</v>
          </cell>
        </row>
        <row r="28">
          <cell r="B28" t="str">
            <v>UCL</v>
          </cell>
          <cell r="C28">
            <v>10.538</v>
          </cell>
          <cell r="D28">
            <v>10.538</v>
          </cell>
          <cell r="E28">
            <v>10.538</v>
          </cell>
          <cell r="F28">
            <v>10.538</v>
          </cell>
          <cell r="G28">
            <v>10.538</v>
          </cell>
          <cell r="H28">
            <v>10.538</v>
          </cell>
          <cell r="I28">
            <v>10.538</v>
          </cell>
          <cell r="J28">
            <v>10.538</v>
          </cell>
          <cell r="K28">
            <v>10.538</v>
          </cell>
          <cell r="L28">
            <v>10.538</v>
          </cell>
        </row>
        <row r="30">
          <cell r="B30" t="str">
            <v>XCL</v>
          </cell>
          <cell r="C30" t="e">
            <v>#DIV/0!</v>
          </cell>
          <cell r="D30" t="e">
            <v>#DIV/0!</v>
          </cell>
          <cell r="E30" t="e">
            <v>#DIV/0!</v>
          </cell>
          <cell r="F30" t="e">
            <v>#DIV/0!</v>
          </cell>
          <cell r="G30" t="e">
            <v>#DIV/0!</v>
          </cell>
          <cell r="H30" t="e">
            <v>#DIV/0!</v>
          </cell>
          <cell r="I30" t="e">
            <v>#DIV/0!</v>
          </cell>
          <cell r="J30" t="e">
            <v>#DIV/0!</v>
          </cell>
          <cell r="K30" t="e">
            <v>#DIV/0!</v>
          </cell>
          <cell r="L30" t="e">
            <v>#DIV/0!</v>
          </cell>
        </row>
        <row r="31">
          <cell r="B31" t="str">
            <v>LCL</v>
          </cell>
          <cell r="C31">
            <v>10.161999999999999</v>
          </cell>
          <cell r="D31">
            <v>10.161999999999999</v>
          </cell>
          <cell r="E31">
            <v>10.161999999999999</v>
          </cell>
          <cell r="F31">
            <v>10.161999999999999</v>
          </cell>
          <cell r="G31">
            <v>10.161999999999999</v>
          </cell>
          <cell r="H31">
            <v>10.161999999999999</v>
          </cell>
          <cell r="I31">
            <v>10.161999999999999</v>
          </cell>
          <cell r="J31">
            <v>10.161999999999999</v>
          </cell>
          <cell r="K31">
            <v>10.161999999999999</v>
          </cell>
          <cell r="L31">
            <v>10.161999999999999</v>
          </cell>
        </row>
        <row r="32">
          <cell r="B32" t="str">
            <v>UCL</v>
          </cell>
          <cell r="C32">
            <v>0.32700000000000007</v>
          </cell>
          <cell r="D32">
            <v>0.32700000000000007</v>
          </cell>
          <cell r="E32">
            <v>0.32700000000000007</v>
          </cell>
          <cell r="F32">
            <v>0.32700000000000007</v>
          </cell>
          <cell r="G32">
            <v>0.32700000000000007</v>
          </cell>
          <cell r="H32">
            <v>0.32700000000000007</v>
          </cell>
          <cell r="I32">
            <v>0.32700000000000007</v>
          </cell>
          <cell r="J32">
            <v>0.32700000000000007</v>
          </cell>
          <cell r="K32">
            <v>0.32700000000000007</v>
          </cell>
          <cell r="L32">
            <v>0.32700000000000007</v>
          </cell>
        </row>
        <row r="33">
          <cell r="B33" t="str">
            <v>Rave</v>
          </cell>
          <cell r="C33" t="e">
            <v>#DIV/0!</v>
          </cell>
          <cell r="D33" t="e">
            <v>#DIV/0!</v>
          </cell>
          <cell r="E33" t="e">
            <v>#DIV/0!</v>
          </cell>
          <cell r="F33" t="e">
            <v>#DIV/0!</v>
          </cell>
          <cell r="G33" t="e">
            <v>#DIV/0!</v>
          </cell>
          <cell r="H33" t="e">
            <v>#DIV/0!</v>
          </cell>
          <cell r="I33" t="e">
            <v>#DIV/0!</v>
          </cell>
          <cell r="J33" t="e">
            <v>#DIV/0!</v>
          </cell>
          <cell r="K33" t="e">
            <v>#DIV/0!</v>
          </cell>
          <cell r="L33" t="e">
            <v>#DIV/0!</v>
          </cell>
        </row>
      </sheetData>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echa.europa.eu/web/guest/candidate-list-table"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conflictfreesourcing.org/conflict-minerals-reporting-template/"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www.oehha.ca.gov/prop65/prop65_list/Newlist.html"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drawing" Target="../drawings/drawing13.xml"/></Relationships>
</file>

<file path=xl/worksheets/_rels/sheet24.xml.rels><?xml version="1.0" encoding="UTF-8" standalone="yes"?>
<Relationships xmlns="http://schemas.openxmlformats.org/package/2006/relationships"><Relationship Id="rId3" Type="http://schemas.openxmlformats.org/officeDocument/2006/relationships/hyperlink" Target="http://www.itl.nist.gov/div898/handbook/pmc/section1/pmc16.htm" TargetMode="External"/><Relationship Id="rId2" Type="http://schemas.openxmlformats.org/officeDocument/2006/relationships/hyperlink" Target="http://www.qimacros.com/formulas.html" TargetMode="External"/><Relationship Id="rId1" Type="http://schemas.openxmlformats.org/officeDocument/2006/relationships/hyperlink" Target="http://www.qimacros.com/formulas.html" TargetMode="External"/><Relationship Id="rId5" Type="http://schemas.openxmlformats.org/officeDocument/2006/relationships/drawing" Target="../drawings/drawing14.xml"/><Relationship Id="rId4" Type="http://schemas.openxmlformats.org/officeDocument/2006/relationships/hyperlink" Target="http://www.qimacros.com/formulas.html" TargetMode="Externa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6.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6.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4"/>
  <sheetViews>
    <sheetView workbookViewId="0">
      <selection activeCell="R14" sqref="R14"/>
    </sheetView>
  </sheetViews>
  <sheetFormatPr baseColWidth="10" defaultColWidth="9.1640625" defaultRowHeight="13"/>
  <cols>
    <col min="1" max="1" width="4.6640625" style="160" customWidth="1"/>
    <col min="2" max="7" width="9.1640625" style="160"/>
    <col min="8" max="8" width="9.5" style="160" bestFit="1" customWidth="1"/>
    <col min="9" max="11" width="9.1640625" style="160"/>
    <col min="12" max="12" width="4.6640625" style="160" customWidth="1"/>
    <col min="13" max="13" width="9.1640625" style="160" customWidth="1"/>
    <col min="14" max="16384" width="9.1640625" style="160"/>
  </cols>
  <sheetData>
    <row r="1" spans="1:13" ht="15" customHeight="1">
      <c r="A1" s="157"/>
      <c r="B1" s="158"/>
      <c r="C1" s="158"/>
      <c r="D1" s="158"/>
      <c r="E1" s="158"/>
      <c r="F1" s="158"/>
      <c r="G1" s="1081" t="s">
        <v>687</v>
      </c>
      <c r="H1" s="1081"/>
      <c r="I1" s="1081"/>
      <c r="J1" s="1081"/>
      <c r="K1" s="1081"/>
      <c r="L1" s="1082"/>
      <c r="M1" s="159"/>
    </row>
    <row r="2" spans="1:13" ht="15" customHeight="1">
      <c r="A2" s="161"/>
      <c r="G2" s="1083"/>
      <c r="H2" s="1083"/>
      <c r="I2" s="1083"/>
      <c r="J2" s="1083"/>
      <c r="K2" s="1083"/>
      <c r="L2" s="1084"/>
      <c r="M2" s="159"/>
    </row>
    <row r="3" spans="1:13">
      <c r="A3" s="161"/>
      <c r="L3" s="162"/>
      <c r="M3" s="159"/>
    </row>
    <row r="4" spans="1:13">
      <c r="A4" s="161"/>
      <c r="L4" s="162"/>
      <c r="M4" s="159"/>
    </row>
    <row r="5" spans="1:13">
      <c r="A5" s="161"/>
      <c r="B5" s="602"/>
      <c r="C5" s="602"/>
      <c r="D5" s="602"/>
      <c r="E5" s="602"/>
      <c r="H5" s="602"/>
      <c r="I5" s="602"/>
      <c r="J5" s="602"/>
      <c r="K5" s="602"/>
      <c r="L5" s="162"/>
      <c r="M5" s="159"/>
    </row>
    <row r="6" spans="1:13">
      <c r="A6" s="161"/>
      <c r="B6" s="596" t="s">
        <v>66</v>
      </c>
      <c r="C6" s="596"/>
      <c r="D6" s="596"/>
      <c r="E6" s="596"/>
      <c r="H6" s="596" t="s">
        <v>275</v>
      </c>
      <c r="I6" s="596"/>
      <c r="J6" s="596"/>
      <c r="K6" s="596"/>
      <c r="L6" s="162"/>
      <c r="M6" s="159"/>
    </row>
    <row r="7" spans="1:13" ht="12" customHeight="1">
      <c r="A7" s="161"/>
      <c r="B7" s="163"/>
      <c r="C7" s="163"/>
      <c r="D7" s="163"/>
      <c r="E7" s="163"/>
      <c r="H7" s="163"/>
      <c r="I7" s="163"/>
      <c r="J7" s="163"/>
      <c r="K7" s="163"/>
      <c r="L7" s="162"/>
      <c r="M7" s="159"/>
    </row>
    <row r="8" spans="1:13">
      <c r="A8" s="161"/>
      <c r="B8" s="602"/>
      <c r="C8" s="602"/>
      <c r="D8" s="602"/>
      <c r="E8" s="602"/>
      <c r="H8" s="604"/>
      <c r="I8" s="604"/>
      <c r="J8" s="604"/>
      <c r="K8" s="604"/>
      <c r="L8" s="162"/>
      <c r="M8" s="159"/>
    </row>
    <row r="9" spans="1:13">
      <c r="A9" s="161"/>
      <c r="B9" s="596" t="s">
        <v>276</v>
      </c>
      <c r="C9" s="596"/>
      <c r="D9" s="596"/>
      <c r="E9" s="596"/>
      <c r="H9" s="596" t="s">
        <v>277</v>
      </c>
      <c r="I9" s="596"/>
      <c r="J9" s="596"/>
      <c r="K9" s="596"/>
      <c r="L9" s="162"/>
      <c r="M9" s="159"/>
    </row>
    <row r="10" spans="1:13" ht="5" customHeight="1">
      <c r="A10" s="597"/>
      <c r="B10" s="598"/>
      <c r="C10" s="598"/>
      <c r="D10" s="598"/>
      <c r="E10" s="598"/>
      <c r="F10" s="598"/>
      <c r="G10" s="598"/>
      <c r="H10" s="598"/>
      <c r="I10" s="598"/>
      <c r="J10" s="598"/>
      <c r="K10" s="598"/>
      <c r="L10" s="599"/>
      <c r="M10" s="159"/>
    </row>
    <row r="11" spans="1:13" ht="15">
      <c r="A11" s="161"/>
      <c r="B11" s="605" t="s">
        <v>278</v>
      </c>
      <c r="C11" s="605"/>
      <c r="D11" s="605"/>
      <c r="E11" s="605"/>
      <c r="F11" s="605"/>
      <c r="G11" s="605"/>
      <c r="H11" s="605"/>
      <c r="I11" s="605"/>
      <c r="J11" s="605"/>
      <c r="K11" s="605"/>
      <c r="L11" s="606"/>
      <c r="M11" s="159"/>
    </row>
    <row r="12" spans="1:13" ht="12" customHeight="1">
      <c r="A12" s="164"/>
      <c r="B12" s="250"/>
      <c r="C12" s="250"/>
      <c r="D12" s="250"/>
      <c r="E12" s="250"/>
      <c r="F12" s="250"/>
      <c r="G12" s="250"/>
      <c r="H12" s="250"/>
      <c r="I12" s="250"/>
      <c r="J12" s="250"/>
      <c r="K12" s="250"/>
      <c r="L12" s="251"/>
      <c r="M12" s="159"/>
    </row>
    <row r="13" spans="1:13">
      <c r="A13" s="161"/>
      <c r="B13" s="602"/>
      <c r="C13" s="602"/>
      <c r="D13" s="602"/>
      <c r="E13" s="602"/>
      <c r="H13" s="602"/>
      <c r="I13" s="602"/>
      <c r="J13" s="602"/>
      <c r="K13" s="602"/>
      <c r="L13" s="162"/>
      <c r="M13" s="159"/>
    </row>
    <row r="14" spans="1:13">
      <c r="A14" s="161"/>
      <c r="B14" s="596" t="s">
        <v>23</v>
      </c>
      <c r="C14" s="596"/>
      <c r="D14" s="596"/>
      <c r="E14" s="596"/>
      <c r="H14" s="596" t="s">
        <v>24</v>
      </c>
      <c r="I14" s="596"/>
      <c r="J14" s="596"/>
      <c r="K14" s="596"/>
      <c r="L14" s="162"/>
      <c r="M14" s="159"/>
    </row>
    <row r="15" spans="1:13" ht="12" customHeight="1">
      <c r="A15" s="161"/>
      <c r="B15" s="163"/>
      <c r="C15" s="163"/>
      <c r="D15" s="163"/>
      <c r="E15" s="163"/>
      <c r="H15" s="163"/>
      <c r="I15" s="163"/>
      <c r="J15" s="163"/>
      <c r="K15" s="163"/>
      <c r="L15" s="162"/>
      <c r="M15" s="159"/>
    </row>
    <row r="16" spans="1:13" ht="16">
      <c r="A16" s="161"/>
      <c r="B16" s="602"/>
      <c r="C16" s="602"/>
      <c r="D16" s="602"/>
      <c r="E16" s="602"/>
      <c r="H16" s="607"/>
      <c r="I16" s="607"/>
      <c r="J16" s="607"/>
      <c r="K16" s="607"/>
      <c r="L16" s="162"/>
      <c r="M16" s="159"/>
    </row>
    <row r="17" spans="1:13">
      <c r="A17" s="161"/>
      <c r="B17" s="596" t="s">
        <v>279</v>
      </c>
      <c r="C17" s="596"/>
      <c r="D17" s="596"/>
      <c r="E17" s="596"/>
      <c r="H17" s="596" t="s">
        <v>280</v>
      </c>
      <c r="I17" s="596"/>
      <c r="J17" s="596"/>
      <c r="K17" s="596"/>
      <c r="L17" s="162"/>
      <c r="M17" s="159"/>
    </row>
    <row r="18" spans="1:13" ht="12" customHeight="1">
      <c r="A18" s="161"/>
      <c r="B18" s="163"/>
      <c r="C18" s="163"/>
      <c r="D18" s="163"/>
      <c r="E18" s="163"/>
      <c r="H18" s="163"/>
      <c r="I18" s="163"/>
      <c r="J18" s="163"/>
      <c r="K18" s="163"/>
      <c r="L18" s="162"/>
      <c r="M18" s="159"/>
    </row>
    <row r="19" spans="1:13" ht="5" customHeight="1">
      <c r="A19" s="597"/>
      <c r="B19" s="598"/>
      <c r="C19" s="598"/>
      <c r="D19" s="598"/>
      <c r="E19" s="598"/>
      <c r="F19" s="598"/>
      <c r="G19" s="598"/>
      <c r="H19" s="598"/>
      <c r="I19" s="598"/>
      <c r="J19" s="598"/>
      <c r="K19" s="598"/>
      <c r="L19" s="599"/>
      <c r="M19" s="159"/>
    </row>
    <row r="20" spans="1:13" ht="15">
      <c r="A20" s="161"/>
      <c r="B20" s="605" t="s">
        <v>281</v>
      </c>
      <c r="C20" s="605"/>
      <c r="D20" s="605"/>
      <c r="E20" s="605"/>
      <c r="F20" s="605"/>
      <c r="G20" s="605"/>
      <c r="H20" s="605"/>
      <c r="I20" s="605"/>
      <c r="J20" s="605"/>
      <c r="K20" s="605"/>
      <c r="L20" s="606"/>
      <c r="M20" s="159"/>
    </row>
    <row r="21" spans="1:13">
      <c r="A21" s="161"/>
      <c r="B21" s="252"/>
      <c r="C21" s="608" t="s">
        <v>282</v>
      </c>
      <c r="D21" s="608"/>
      <c r="E21" s="608"/>
      <c r="H21" s="608" t="s">
        <v>283</v>
      </c>
      <c r="I21" s="608"/>
      <c r="J21" s="608"/>
      <c r="K21" s="608"/>
      <c r="L21" s="162"/>
      <c r="M21" s="159"/>
    </row>
    <row r="22" spans="1:13">
      <c r="A22" s="161"/>
      <c r="B22" s="252"/>
      <c r="C22" s="608" t="s">
        <v>284</v>
      </c>
      <c r="D22" s="608"/>
      <c r="E22" s="608"/>
      <c r="H22" s="608" t="s">
        <v>285</v>
      </c>
      <c r="I22" s="608"/>
      <c r="J22" s="608"/>
      <c r="K22" s="608"/>
      <c r="L22" s="162"/>
      <c r="M22" s="159"/>
    </row>
    <row r="23" spans="1:13">
      <c r="A23" s="161"/>
      <c r="B23" s="252"/>
      <c r="C23" s="608" t="s">
        <v>26</v>
      </c>
      <c r="D23" s="608"/>
      <c r="E23" s="608"/>
      <c r="H23" s="608" t="s">
        <v>25</v>
      </c>
      <c r="I23" s="608"/>
      <c r="J23" s="608"/>
      <c r="K23" s="608"/>
      <c r="L23" s="162"/>
      <c r="M23" s="159"/>
    </row>
    <row r="24" spans="1:13" ht="17.25" customHeight="1">
      <c r="A24" s="161"/>
      <c r="B24" s="252"/>
      <c r="C24" s="182" t="s">
        <v>286</v>
      </c>
      <c r="D24" s="182"/>
      <c r="E24" s="182"/>
      <c r="F24" s="182"/>
      <c r="G24" s="182"/>
      <c r="H24" s="609" t="s">
        <v>287</v>
      </c>
      <c r="I24" s="609"/>
      <c r="J24" s="609"/>
      <c r="K24" s="609"/>
      <c r="L24" s="162"/>
      <c r="M24" s="159"/>
    </row>
    <row r="25" spans="1:13" ht="5" customHeight="1">
      <c r="A25" s="597"/>
      <c r="B25" s="598"/>
      <c r="C25" s="598"/>
      <c r="D25" s="598"/>
      <c r="E25" s="598"/>
      <c r="F25" s="598"/>
      <c r="G25" s="598"/>
      <c r="H25" s="598"/>
      <c r="I25" s="598"/>
      <c r="J25" s="598"/>
      <c r="K25" s="598"/>
      <c r="L25" s="599"/>
      <c r="M25" s="159"/>
    </row>
    <row r="26" spans="1:13" ht="15">
      <c r="A26" s="161"/>
      <c r="B26" s="173" t="s">
        <v>302</v>
      </c>
      <c r="L26" s="162"/>
      <c r="M26" s="159"/>
    </row>
    <row r="27" spans="1:13" ht="15">
      <c r="A27" s="161"/>
      <c r="C27" s="601" t="s">
        <v>30</v>
      </c>
      <c r="D27" s="601"/>
      <c r="E27" s="601"/>
      <c r="F27" s="174" t="s">
        <v>303</v>
      </c>
      <c r="H27" s="174" t="s">
        <v>304</v>
      </c>
      <c r="J27" s="174" t="s">
        <v>305</v>
      </c>
      <c r="L27" s="162"/>
      <c r="M27" s="159"/>
    </row>
    <row r="28" spans="1:13" ht="6.75" customHeight="1">
      <c r="A28" s="161"/>
      <c r="C28" s="249"/>
      <c r="D28" s="249"/>
      <c r="E28" s="249"/>
      <c r="F28" s="174"/>
      <c r="H28" s="174"/>
      <c r="J28" s="174"/>
      <c r="L28" s="162"/>
      <c r="M28" s="159"/>
    </row>
    <row r="29" spans="1:13" ht="12" customHeight="1">
      <c r="A29" s="161"/>
      <c r="B29" s="160" t="s">
        <v>306</v>
      </c>
      <c r="C29" s="176"/>
      <c r="D29" s="602"/>
      <c r="E29" s="602"/>
      <c r="F29" s="602"/>
      <c r="G29" s="602"/>
      <c r="H29" s="602"/>
      <c r="I29" s="602"/>
      <c r="J29" s="602"/>
      <c r="K29" s="602"/>
      <c r="L29" s="162"/>
      <c r="M29" s="159"/>
    </row>
    <row r="30" spans="1:13">
      <c r="A30" s="161"/>
      <c r="L30" s="162"/>
      <c r="M30" s="159"/>
    </row>
    <row r="31" spans="1:13">
      <c r="A31" s="161"/>
      <c r="B31" s="603"/>
      <c r="C31" s="603"/>
      <c r="D31" s="603"/>
      <c r="F31" s="603"/>
      <c r="G31" s="603"/>
      <c r="H31" s="603"/>
      <c r="J31" s="603"/>
      <c r="K31" s="603"/>
      <c r="L31" s="162"/>
      <c r="M31" s="159"/>
    </row>
    <row r="32" spans="1:13">
      <c r="A32" s="161"/>
      <c r="B32" s="596" t="s">
        <v>64</v>
      </c>
      <c r="C32" s="596"/>
      <c r="D32" s="596"/>
      <c r="F32" s="596" t="s">
        <v>65</v>
      </c>
      <c r="G32" s="596"/>
      <c r="H32" s="596"/>
      <c r="J32" s="596" t="s">
        <v>29</v>
      </c>
      <c r="K32" s="596"/>
      <c r="L32" s="162"/>
      <c r="M32" s="159"/>
    </row>
    <row r="33" spans="1:13">
      <c r="A33" s="180"/>
      <c r="B33" s="159"/>
      <c r="C33" s="159"/>
      <c r="D33" s="159"/>
      <c r="E33" s="159"/>
      <c r="F33" s="159"/>
      <c r="G33" s="159"/>
      <c r="H33" s="159"/>
      <c r="I33" s="159"/>
      <c r="J33" s="159"/>
      <c r="K33" s="159"/>
      <c r="L33" s="181"/>
      <c r="M33" s="159"/>
    </row>
    <row r="34" spans="1:13">
      <c r="A34" s="177"/>
      <c r="B34" s="178"/>
      <c r="C34" s="178"/>
      <c r="D34" s="178"/>
      <c r="E34" s="178"/>
      <c r="F34" s="178"/>
      <c r="G34" s="178"/>
      <c r="H34" s="178"/>
      <c r="I34" s="178"/>
      <c r="J34" s="178"/>
      <c r="K34" s="178"/>
      <c r="L34" s="179"/>
    </row>
    <row r="35" spans="1:13" ht="6" customHeight="1">
      <c r="A35" s="597"/>
      <c r="B35" s="598"/>
      <c r="C35" s="598"/>
      <c r="D35" s="598"/>
      <c r="E35" s="598"/>
      <c r="F35" s="598"/>
      <c r="G35" s="598"/>
      <c r="H35" s="598"/>
      <c r="I35" s="598"/>
      <c r="J35" s="598"/>
      <c r="K35" s="598"/>
      <c r="L35" s="599"/>
      <c r="M35" s="159"/>
    </row>
    <row r="36" spans="1:13" ht="15">
      <c r="A36" s="161"/>
      <c r="B36" s="600" t="s">
        <v>438</v>
      </c>
      <c r="C36" s="600"/>
      <c r="D36" s="600"/>
      <c r="E36" s="600"/>
      <c r="F36" s="600"/>
      <c r="G36" s="600"/>
      <c r="H36" s="600"/>
      <c r="I36" s="600"/>
      <c r="J36" s="600"/>
      <c r="K36" s="600"/>
      <c r="L36" s="162"/>
      <c r="M36" s="159"/>
    </row>
    <row r="37" spans="1:13" ht="15">
      <c r="A37" s="161"/>
      <c r="C37" s="601" t="s">
        <v>30</v>
      </c>
      <c r="D37" s="601"/>
      <c r="E37" s="601"/>
      <c r="F37" s="174" t="s">
        <v>303</v>
      </c>
      <c r="H37" s="174" t="s">
        <v>304</v>
      </c>
      <c r="J37" s="174"/>
      <c r="L37" s="162"/>
      <c r="M37" s="159"/>
    </row>
    <row r="38" spans="1:13" ht="6.75" customHeight="1">
      <c r="A38" s="161"/>
      <c r="C38" s="313"/>
      <c r="D38" s="313"/>
      <c r="E38" s="313"/>
      <c r="F38" s="174"/>
      <c r="H38" s="174"/>
      <c r="J38" s="174"/>
      <c r="L38" s="162"/>
      <c r="M38" s="159"/>
    </row>
    <row r="39" spans="1:13" ht="12" customHeight="1">
      <c r="A39" s="161"/>
      <c r="B39" s="160" t="s">
        <v>306</v>
      </c>
      <c r="C39" s="176"/>
      <c r="D39" s="602"/>
      <c r="E39" s="602"/>
      <c r="F39" s="602"/>
      <c r="G39" s="602"/>
      <c r="H39" s="602"/>
      <c r="I39" s="602"/>
      <c r="J39" s="602"/>
      <c r="K39" s="602"/>
      <c r="L39" s="162"/>
      <c r="M39" s="159"/>
    </row>
    <row r="40" spans="1:13">
      <c r="A40" s="161"/>
      <c r="L40" s="162"/>
      <c r="M40" s="159"/>
    </row>
    <row r="41" spans="1:13">
      <c r="A41" s="161"/>
      <c r="B41" s="603"/>
      <c r="C41" s="603"/>
      <c r="D41" s="603"/>
      <c r="F41" s="603"/>
      <c r="G41" s="603"/>
      <c r="H41" s="603"/>
      <c r="J41" s="603"/>
      <c r="K41" s="603"/>
      <c r="L41" s="162"/>
      <c r="M41" s="159"/>
    </row>
    <row r="42" spans="1:13">
      <c r="A42" s="161"/>
      <c r="B42" s="596" t="s">
        <v>64</v>
      </c>
      <c r="C42" s="596"/>
      <c r="D42" s="596"/>
      <c r="F42" s="596" t="s">
        <v>65</v>
      </c>
      <c r="G42" s="596"/>
      <c r="H42" s="596"/>
      <c r="J42" s="596" t="s">
        <v>29</v>
      </c>
      <c r="K42" s="596"/>
      <c r="L42" s="162"/>
      <c r="M42" s="159"/>
    </row>
    <row r="43" spans="1:13">
      <c r="A43" s="180"/>
      <c r="B43" s="159"/>
      <c r="C43" s="159"/>
      <c r="D43" s="159"/>
      <c r="E43" s="159"/>
      <c r="F43" s="159"/>
      <c r="G43" s="159"/>
      <c r="H43" s="159"/>
      <c r="I43" s="159"/>
      <c r="J43" s="159"/>
      <c r="K43" s="159"/>
      <c r="L43" s="181"/>
      <c r="M43" s="159"/>
    </row>
    <row r="44" spans="1:13">
      <c r="A44" s="177"/>
      <c r="B44" s="178"/>
      <c r="C44" s="178"/>
      <c r="D44" s="178"/>
      <c r="E44" s="178"/>
      <c r="F44" s="178"/>
      <c r="G44" s="178"/>
      <c r="H44" s="178"/>
      <c r="I44" s="178"/>
      <c r="J44" s="178"/>
      <c r="K44" s="178"/>
      <c r="L44" s="179"/>
    </row>
  </sheetData>
  <mergeCells count="47">
    <mergeCell ref="B32:D32"/>
    <mergeCell ref="F32:H32"/>
    <mergeCell ref="J32:K32"/>
    <mergeCell ref="C27:E27"/>
    <mergeCell ref="D29:K29"/>
    <mergeCell ref="B31:D31"/>
    <mergeCell ref="F31:H31"/>
    <mergeCell ref="J31:K31"/>
    <mergeCell ref="A25:L25"/>
    <mergeCell ref="A19:L19"/>
    <mergeCell ref="B20:L20"/>
    <mergeCell ref="C21:E21"/>
    <mergeCell ref="H21:K21"/>
    <mergeCell ref="C22:E22"/>
    <mergeCell ref="H22:K22"/>
    <mergeCell ref="C23:E23"/>
    <mergeCell ref="H23:K23"/>
    <mergeCell ref="H24:K24"/>
    <mergeCell ref="B14:E14"/>
    <mergeCell ref="H14:K14"/>
    <mergeCell ref="B16:E16"/>
    <mergeCell ref="H16:K16"/>
    <mergeCell ref="B17:E17"/>
    <mergeCell ref="H17:K17"/>
    <mergeCell ref="B9:E9"/>
    <mergeCell ref="H9:K9"/>
    <mergeCell ref="A10:L10"/>
    <mergeCell ref="B11:L11"/>
    <mergeCell ref="B13:E13"/>
    <mergeCell ref="H13:K13"/>
    <mergeCell ref="B8:E8"/>
    <mergeCell ref="H8:K8"/>
    <mergeCell ref="G1:L2"/>
    <mergeCell ref="B5:E5"/>
    <mergeCell ref="H5:K5"/>
    <mergeCell ref="B6:E6"/>
    <mergeCell ref="H6:K6"/>
    <mergeCell ref="B42:D42"/>
    <mergeCell ref="F42:H42"/>
    <mergeCell ref="J42:K42"/>
    <mergeCell ref="A35:L35"/>
    <mergeCell ref="B36:K36"/>
    <mergeCell ref="C37:E37"/>
    <mergeCell ref="D39:K39"/>
    <mergeCell ref="B41:D41"/>
    <mergeCell ref="F41:H41"/>
    <mergeCell ref="J41:K41"/>
  </mergeCells>
  <pageMargins left="0.35" right="0.2" top="0.2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6321" r:id="rId4" name="Check Box 1">
              <controlPr locked="0" defaultSize="0" autoFill="0" autoLine="0" autoPict="0">
                <anchor moveWithCells="1">
                  <from>
                    <xdr:col>1</xdr:col>
                    <xdr:colOff>368300</xdr:colOff>
                    <xdr:row>20</xdr:row>
                    <xdr:rowOff>25400</xdr:rowOff>
                  </from>
                  <to>
                    <xdr:col>1</xdr:col>
                    <xdr:colOff>596900</xdr:colOff>
                    <xdr:row>21</xdr:row>
                    <xdr:rowOff>25400</xdr:rowOff>
                  </to>
                </anchor>
              </controlPr>
            </control>
          </mc:Choice>
        </mc:AlternateContent>
        <mc:AlternateContent xmlns:mc="http://schemas.openxmlformats.org/markup-compatibility/2006">
          <mc:Choice Requires="x14">
            <control shapeId="56322" r:id="rId5" name="Check Box 2">
              <controlPr locked="0" defaultSize="0" autoFill="0" autoLine="0" autoPict="0">
                <anchor moveWithCells="1">
                  <from>
                    <xdr:col>1</xdr:col>
                    <xdr:colOff>368300</xdr:colOff>
                    <xdr:row>21</xdr:row>
                    <xdr:rowOff>25400</xdr:rowOff>
                  </from>
                  <to>
                    <xdr:col>1</xdr:col>
                    <xdr:colOff>596900</xdr:colOff>
                    <xdr:row>22</xdr:row>
                    <xdr:rowOff>25400</xdr:rowOff>
                  </to>
                </anchor>
              </controlPr>
            </control>
          </mc:Choice>
        </mc:AlternateContent>
        <mc:AlternateContent xmlns:mc="http://schemas.openxmlformats.org/markup-compatibility/2006">
          <mc:Choice Requires="x14">
            <control shapeId="56323" r:id="rId6" name="Check Box 3">
              <controlPr locked="0" defaultSize="0" autoFill="0" autoLine="0" autoPict="0">
                <anchor moveWithCells="1">
                  <from>
                    <xdr:col>1</xdr:col>
                    <xdr:colOff>368300</xdr:colOff>
                    <xdr:row>22</xdr:row>
                    <xdr:rowOff>25400</xdr:rowOff>
                  </from>
                  <to>
                    <xdr:col>1</xdr:col>
                    <xdr:colOff>596900</xdr:colOff>
                    <xdr:row>23</xdr:row>
                    <xdr:rowOff>25400</xdr:rowOff>
                  </to>
                </anchor>
              </controlPr>
            </control>
          </mc:Choice>
        </mc:AlternateContent>
        <mc:AlternateContent xmlns:mc="http://schemas.openxmlformats.org/markup-compatibility/2006">
          <mc:Choice Requires="x14">
            <control shapeId="56324" r:id="rId7" name="Check Box 4">
              <controlPr locked="0" defaultSize="0" autoFill="0" autoLine="0" autoPict="0">
                <anchor moveWithCells="1">
                  <from>
                    <xdr:col>1</xdr:col>
                    <xdr:colOff>368300</xdr:colOff>
                    <xdr:row>23</xdr:row>
                    <xdr:rowOff>25400</xdr:rowOff>
                  </from>
                  <to>
                    <xdr:col>1</xdr:col>
                    <xdr:colOff>596900</xdr:colOff>
                    <xdr:row>23</xdr:row>
                    <xdr:rowOff>177800</xdr:rowOff>
                  </to>
                </anchor>
              </controlPr>
            </control>
          </mc:Choice>
        </mc:AlternateContent>
        <mc:AlternateContent xmlns:mc="http://schemas.openxmlformats.org/markup-compatibility/2006">
          <mc:Choice Requires="x14">
            <control shapeId="56325" r:id="rId8" name="Check Box 5">
              <controlPr locked="0" defaultSize="0" autoFill="0" autoLine="0" autoPict="0">
                <anchor moveWithCells="1">
                  <from>
                    <xdr:col>6</xdr:col>
                    <xdr:colOff>355600</xdr:colOff>
                    <xdr:row>20</xdr:row>
                    <xdr:rowOff>25400</xdr:rowOff>
                  </from>
                  <to>
                    <xdr:col>6</xdr:col>
                    <xdr:colOff>584200</xdr:colOff>
                    <xdr:row>21</xdr:row>
                    <xdr:rowOff>25400</xdr:rowOff>
                  </to>
                </anchor>
              </controlPr>
            </control>
          </mc:Choice>
        </mc:AlternateContent>
        <mc:AlternateContent xmlns:mc="http://schemas.openxmlformats.org/markup-compatibility/2006">
          <mc:Choice Requires="x14">
            <control shapeId="56326" r:id="rId9" name="Check Box 6">
              <controlPr locked="0" defaultSize="0" autoFill="0" autoLine="0" autoPict="0">
                <anchor moveWithCells="1">
                  <from>
                    <xdr:col>6</xdr:col>
                    <xdr:colOff>355600</xdr:colOff>
                    <xdr:row>21</xdr:row>
                    <xdr:rowOff>25400</xdr:rowOff>
                  </from>
                  <to>
                    <xdr:col>6</xdr:col>
                    <xdr:colOff>584200</xdr:colOff>
                    <xdr:row>22</xdr:row>
                    <xdr:rowOff>25400</xdr:rowOff>
                  </to>
                </anchor>
              </controlPr>
            </control>
          </mc:Choice>
        </mc:AlternateContent>
        <mc:AlternateContent xmlns:mc="http://schemas.openxmlformats.org/markup-compatibility/2006">
          <mc:Choice Requires="x14">
            <control shapeId="56327" r:id="rId10" name="Check Box 7">
              <controlPr locked="0" defaultSize="0" autoFill="0" autoLine="0" autoPict="0">
                <anchor moveWithCells="1">
                  <from>
                    <xdr:col>6</xdr:col>
                    <xdr:colOff>355600</xdr:colOff>
                    <xdr:row>22</xdr:row>
                    <xdr:rowOff>25400</xdr:rowOff>
                  </from>
                  <to>
                    <xdr:col>6</xdr:col>
                    <xdr:colOff>584200</xdr:colOff>
                    <xdr:row>23</xdr:row>
                    <xdr:rowOff>25400</xdr:rowOff>
                  </to>
                </anchor>
              </controlPr>
            </control>
          </mc:Choice>
        </mc:AlternateContent>
        <mc:AlternateContent xmlns:mc="http://schemas.openxmlformats.org/markup-compatibility/2006">
          <mc:Choice Requires="x14">
            <control shapeId="56337" r:id="rId11" name="Check Box 17">
              <controlPr locked="0" defaultSize="0" autoFill="0" autoLine="0" autoPict="0">
                <anchor moveWithCells="1">
                  <from>
                    <xdr:col>6</xdr:col>
                    <xdr:colOff>12700</xdr:colOff>
                    <xdr:row>26</xdr:row>
                    <xdr:rowOff>25400</xdr:rowOff>
                  </from>
                  <to>
                    <xdr:col>6</xdr:col>
                    <xdr:colOff>254000</xdr:colOff>
                    <xdr:row>26</xdr:row>
                    <xdr:rowOff>177800</xdr:rowOff>
                  </to>
                </anchor>
              </controlPr>
            </control>
          </mc:Choice>
        </mc:AlternateContent>
        <mc:AlternateContent xmlns:mc="http://schemas.openxmlformats.org/markup-compatibility/2006">
          <mc:Choice Requires="x14">
            <control shapeId="56338" r:id="rId12" name="Check Box 18">
              <controlPr locked="0" defaultSize="0" autoFill="0" autoLine="0" autoPict="0">
                <anchor moveWithCells="1">
                  <from>
                    <xdr:col>8</xdr:col>
                    <xdr:colOff>0</xdr:colOff>
                    <xdr:row>26</xdr:row>
                    <xdr:rowOff>25400</xdr:rowOff>
                  </from>
                  <to>
                    <xdr:col>8</xdr:col>
                    <xdr:colOff>241300</xdr:colOff>
                    <xdr:row>26</xdr:row>
                    <xdr:rowOff>177800</xdr:rowOff>
                  </to>
                </anchor>
              </controlPr>
            </control>
          </mc:Choice>
        </mc:AlternateContent>
        <mc:AlternateContent xmlns:mc="http://schemas.openxmlformats.org/markup-compatibility/2006">
          <mc:Choice Requires="x14">
            <control shapeId="56339" r:id="rId13" name="Check Box 19">
              <controlPr locked="0" defaultSize="0" autoFill="0" autoLine="0" autoPict="0">
                <anchor moveWithCells="1">
                  <from>
                    <xdr:col>10</xdr:col>
                    <xdr:colOff>25400</xdr:colOff>
                    <xdr:row>26</xdr:row>
                    <xdr:rowOff>12700</xdr:rowOff>
                  </from>
                  <to>
                    <xdr:col>10</xdr:col>
                    <xdr:colOff>279400</xdr:colOff>
                    <xdr:row>26</xdr:row>
                    <xdr:rowOff>177800</xdr:rowOff>
                  </to>
                </anchor>
              </controlPr>
            </control>
          </mc:Choice>
        </mc:AlternateContent>
        <mc:AlternateContent xmlns:mc="http://schemas.openxmlformats.org/markup-compatibility/2006">
          <mc:Choice Requires="x14">
            <control shapeId="56340" r:id="rId14" name="Check Box 20">
              <controlPr locked="0" defaultSize="0" autoFill="0" autoLine="0" autoPict="0">
                <anchor moveWithCells="1">
                  <from>
                    <xdr:col>6</xdr:col>
                    <xdr:colOff>355600</xdr:colOff>
                    <xdr:row>23</xdr:row>
                    <xdr:rowOff>25400</xdr:rowOff>
                  </from>
                  <to>
                    <xdr:col>6</xdr:col>
                    <xdr:colOff>584200</xdr:colOff>
                    <xdr:row>23</xdr:row>
                    <xdr:rowOff>177800</xdr:rowOff>
                  </to>
                </anchor>
              </controlPr>
            </control>
          </mc:Choice>
        </mc:AlternateContent>
        <mc:AlternateContent xmlns:mc="http://schemas.openxmlformats.org/markup-compatibility/2006">
          <mc:Choice Requires="x14">
            <control shapeId="56341" r:id="rId15" name="Check Box 21">
              <controlPr locked="0" defaultSize="0" autoFill="0" autoLine="0" autoPict="0">
                <anchor moveWithCells="1">
                  <from>
                    <xdr:col>6</xdr:col>
                    <xdr:colOff>12700</xdr:colOff>
                    <xdr:row>36</xdr:row>
                    <xdr:rowOff>25400</xdr:rowOff>
                  </from>
                  <to>
                    <xdr:col>6</xdr:col>
                    <xdr:colOff>254000</xdr:colOff>
                    <xdr:row>36</xdr:row>
                    <xdr:rowOff>177800</xdr:rowOff>
                  </to>
                </anchor>
              </controlPr>
            </control>
          </mc:Choice>
        </mc:AlternateContent>
        <mc:AlternateContent xmlns:mc="http://schemas.openxmlformats.org/markup-compatibility/2006">
          <mc:Choice Requires="x14">
            <control shapeId="56342" r:id="rId16" name="Check Box 22">
              <controlPr locked="0" defaultSize="0" autoFill="0" autoLine="0" autoPict="0">
                <anchor moveWithCells="1">
                  <from>
                    <xdr:col>8</xdr:col>
                    <xdr:colOff>0</xdr:colOff>
                    <xdr:row>36</xdr:row>
                    <xdr:rowOff>25400</xdr:rowOff>
                  </from>
                  <to>
                    <xdr:col>8</xdr:col>
                    <xdr:colOff>241300</xdr:colOff>
                    <xdr:row>36</xdr:row>
                    <xdr:rowOff>177800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K36" sqref="K36"/>
    </sheetView>
  </sheetViews>
  <sheetFormatPr baseColWidth="10" defaultColWidth="8.83203125" defaultRowHeight="1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2:U21"/>
  <sheetViews>
    <sheetView workbookViewId="0">
      <selection activeCell="H6" sqref="H6"/>
    </sheetView>
  </sheetViews>
  <sheetFormatPr baseColWidth="10" defaultColWidth="8.83203125" defaultRowHeight="13"/>
  <cols>
    <col min="1" max="1" width="11.5" customWidth="1"/>
    <col min="2" max="2" width="7.1640625" customWidth="1"/>
    <col min="3" max="3" width="7.5" customWidth="1"/>
    <col min="4" max="11" width="7.33203125" customWidth="1"/>
    <col min="12" max="21" width="6.33203125" customWidth="1"/>
  </cols>
  <sheetData>
    <row r="2" spans="1:8" ht="25">
      <c r="A2" s="9" t="s">
        <v>62</v>
      </c>
    </row>
    <row r="3" spans="1:8" ht="25">
      <c r="A3" s="9" t="s">
        <v>61</v>
      </c>
    </row>
    <row r="4" spans="1:8">
      <c r="B4" s="10" t="s">
        <v>51</v>
      </c>
      <c r="C4" s="10" t="s">
        <v>52</v>
      </c>
      <c r="E4" s="5" t="s">
        <v>53</v>
      </c>
      <c r="F4" s="5" t="s">
        <v>54</v>
      </c>
      <c r="G4" s="5" t="s">
        <v>55</v>
      </c>
      <c r="H4" s="5" t="s">
        <v>56</v>
      </c>
    </row>
    <row r="5" spans="1:8">
      <c r="B5" s="11" t="e">
        <f>MIN(G5:H5)</f>
        <v>#REF!</v>
      </c>
      <c r="C5" s="12" t="e">
        <f t="array" ref="C5:C14">FREQUENCY(#REF!,B5:B14)</f>
        <v>#REF!</v>
      </c>
      <c r="E5" s="13" t="e">
        <f>#REF!</f>
        <v>#REF!</v>
      </c>
      <c r="F5" s="13" t="e">
        <f>#REF!</f>
        <v>#REF!</v>
      </c>
      <c r="G5" s="13" t="e">
        <f>#REF!</f>
        <v>#REF!</v>
      </c>
      <c r="H5" s="13" t="e">
        <f>#REF!</f>
        <v>#REF!</v>
      </c>
    </row>
    <row r="6" spans="1:8">
      <c r="B6" s="11" t="e">
        <f t="shared" ref="B6:B13" si="0">ROUND((B5+(B$14-B$5)/9),1)</f>
        <v>#REF!</v>
      </c>
      <c r="C6" s="12" t="e">
        <v>#REF!</v>
      </c>
    </row>
    <row r="7" spans="1:8">
      <c r="B7" s="11" t="e">
        <f t="shared" si="0"/>
        <v>#REF!</v>
      </c>
      <c r="C7" s="12" t="e">
        <v>#REF!</v>
      </c>
    </row>
    <row r="8" spans="1:8">
      <c r="B8" s="11" t="e">
        <f t="shared" si="0"/>
        <v>#REF!</v>
      </c>
      <c r="C8" s="12" t="e">
        <v>#REF!</v>
      </c>
    </row>
    <row r="9" spans="1:8">
      <c r="B9" s="11" t="e">
        <f t="shared" si="0"/>
        <v>#REF!</v>
      </c>
      <c r="C9" s="12" t="e">
        <v>#REF!</v>
      </c>
    </row>
    <row r="10" spans="1:8">
      <c r="B10" s="11" t="e">
        <f t="shared" si="0"/>
        <v>#REF!</v>
      </c>
      <c r="C10" s="12" t="e">
        <v>#REF!</v>
      </c>
    </row>
    <row r="11" spans="1:8">
      <c r="B11" s="11" t="e">
        <f t="shared" si="0"/>
        <v>#REF!</v>
      </c>
      <c r="C11" s="12" t="e">
        <v>#REF!</v>
      </c>
    </row>
    <row r="12" spans="1:8">
      <c r="B12" s="11" t="e">
        <f t="shared" si="0"/>
        <v>#REF!</v>
      </c>
      <c r="C12" s="12" t="e">
        <v>#REF!</v>
      </c>
    </row>
    <row r="13" spans="1:8">
      <c r="B13" s="11" t="e">
        <f t="shared" si="0"/>
        <v>#REF!</v>
      </c>
      <c r="C13" s="12" t="e">
        <v>#REF!</v>
      </c>
    </row>
    <row r="14" spans="1:8">
      <c r="B14" s="11" t="e">
        <f>MAX(E5:F5)</f>
        <v>#REF!</v>
      </c>
      <c r="C14" s="12" t="e">
        <v>#REF!</v>
      </c>
    </row>
    <row r="17" spans="1:21">
      <c r="B17" s="2">
        <v>1</v>
      </c>
      <c r="C17" s="2">
        <v>2</v>
      </c>
      <c r="D17" s="2">
        <v>3</v>
      </c>
      <c r="E17" s="2">
        <v>4</v>
      </c>
      <c r="F17" s="2">
        <v>5</v>
      </c>
      <c r="G17" s="2">
        <v>6</v>
      </c>
      <c r="H17" s="2">
        <v>7</v>
      </c>
      <c r="I17" s="2">
        <v>8</v>
      </c>
      <c r="J17" s="2">
        <v>9</v>
      </c>
      <c r="K17" s="2">
        <v>10</v>
      </c>
      <c r="L17" s="2">
        <v>11</v>
      </c>
      <c r="M17" s="2">
        <v>12</v>
      </c>
      <c r="N17" s="2">
        <v>13</v>
      </c>
      <c r="O17" s="2">
        <v>14</v>
      </c>
      <c r="P17" s="2">
        <v>15</v>
      </c>
      <c r="Q17" s="2">
        <v>16</v>
      </c>
      <c r="R17" s="2">
        <v>17</v>
      </c>
      <c r="S17" s="2">
        <v>18</v>
      </c>
      <c r="T17" s="2">
        <v>19</v>
      </c>
      <c r="U17" s="2">
        <v>20</v>
      </c>
    </row>
    <row r="18" spans="1:21">
      <c r="A18" t="s">
        <v>57</v>
      </c>
      <c r="B18" s="14" t="e">
        <f>#REF!</f>
        <v>#REF!</v>
      </c>
      <c r="C18" s="14" t="e">
        <f>#REF!</f>
        <v>#REF!</v>
      </c>
      <c r="D18" s="14" t="e">
        <f>#REF!</f>
        <v>#REF!</v>
      </c>
      <c r="E18" s="14" t="e">
        <f>#REF!</f>
        <v>#REF!</v>
      </c>
      <c r="F18" s="14" t="e">
        <f>#REF!</f>
        <v>#REF!</v>
      </c>
      <c r="G18" s="14" t="e">
        <f>#REF!</f>
        <v>#REF!</v>
      </c>
      <c r="H18" s="14" t="e">
        <f>#REF!</f>
        <v>#REF!</v>
      </c>
      <c r="I18" s="14" t="e">
        <f>#REF!</f>
        <v>#REF!</v>
      </c>
      <c r="J18" s="14" t="e">
        <f>#REF!</f>
        <v>#REF!</v>
      </c>
      <c r="K18" s="14" t="e">
        <f>#REF!</f>
        <v>#REF!</v>
      </c>
      <c r="L18" s="14" t="e">
        <f>#REF!</f>
        <v>#REF!</v>
      </c>
      <c r="M18" s="14" t="e">
        <f>#REF!</f>
        <v>#REF!</v>
      </c>
      <c r="N18" s="14" t="e">
        <f>#REF!</f>
        <v>#REF!</v>
      </c>
      <c r="O18" s="14" t="e">
        <f>#REF!</f>
        <v>#REF!</v>
      </c>
      <c r="P18" s="14" t="e">
        <f>#REF!</f>
        <v>#REF!</v>
      </c>
      <c r="Q18" s="14" t="e">
        <f>#REF!</f>
        <v>#REF!</v>
      </c>
      <c r="R18" s="14" t="e">
        <f>#REF!</f>
        <v>#REF!</v>
      </c>
      <c r="S18" s="14" t="e">
        <f>#REF!</f>
        <v>#REF!</v>
      </c>
      <c r="T18" s="14" t="e">
        <f>#REF!</f>
        <v>#REF!</v>
      </c>
      <c r="U18" s="14" t="e">
        <f>#REF!</f>
        <v>#REF!</v>
      </c>
    </row>
    <row r="19" spans="1:21">
      <c r="A19" t="s">
        <v>58</v>
      </c>
      <c r="B19" s="15" t="e">
        <f>#REF!</f>
        <v>#REF!</v>
      </c>
      <c r="C19" s="15" t="e">
        <f>#REF!</f>
        <v>#REF!</v>
      </c>
      <c r="D19" s="15" t="e">
        <f>#REF!</f>
        <v>#REF!</v>
      </c>
      <c r="E19" s="15" t="e">
        <f>#REF!</f>
        <v>#REF!</v>
      </c>
      <c r="F19" s="15" t="e">
        <f>#REF!</f>
        <v>#REF!</v>
      </c>
      <c r="G19" s="15" t="e">
        <f>#REF!</f>
        <v>#REF!</v>
      </c>
      <c r="H19" s="15" t="e">
        <f>#REF!</f>
        <v>#REF!</v>
      </c>
      <c r="I19" s="15" t="e">
        <f>#REF!</f>
        <v>#REF!</v>
      </c>
      <c r="J19" s="15" t="e">
        <f>#REF!</f>
        <v>#REF!</v>
      </c>
      <c r="K19" s="15" t="e">
        <f>#REF!</f>
        <v>#REF!</v>
      </c>
      <c r="L19" s="15" t="e">
        <f>#REF!</f>
        <v>#REF!</v>
      </c>
      <c r="M19" s="15" t="e">
        <f>#REF!</f>
        <v>#REF!</v>
      </c>
      <c r="N19" s="15" t="e">
        <f>#REF!</f>
        <v>#REF!</v>
      </c>
      <c r="O19" s="15" t="e">
        <f>#REF!</f>
        <v>#REF!</v>
      </c>
      <c r="P19" s="15" t="e">
        <f>#REF!</f>
        <v>#REF!</v>
      </c>
      <c r="Q19" s="15" t="e">
        <f>#REF!</f>
        <v>#REF!</v>
      </c>
      <c r="R19" s="15" t="e">
        <f>#REF!</f>
        <v>#REF!</v>
      </c>
      <c r="S19" s="15" t="e">
        <f>#REF!</f>
        <v>#REF!</v>
      </c>
      <c r="T19" s="15" t="e">
        <f>#REF!</f>
        <v>#REF!</v>
      </c>
      <c r="U19" s="15" t="e">
        <f>#REF!</f>
        <v>#REF!</v>
      </c>
    </row>
    <row r="20" spans="1:21">
      <c r="A20" t="s">
        <v>59</v>
      </c>
      <c r="B20" s="14" t="e">
        <f>#REF!</f>
        <v>#REF!</v>
      </c>
      <c r="C20" s="14" t="e">
        <f>#REF!</f>
        <v>#REF!</v>
      </c>
      <c r="D20" s="14" t="e">
        <f>#REF!</f>
        <v>#REF!</v>
      </c>
      <c r="E20" s="14" t="e">
        <f>#REF!</f>
        <v>#REF!</v>
      </c>
      <c r="F20" s="14" t="e">
        <f>#REF!</f>
        <v>#REF!</v>
      </c>
      <c r="G20" s="14" t="e">
        <f>#REF!</f>
        <v>#REF!</v>
      </c>
      <c r="H20" s="14" t="e">
        <f>#REF!</f>
        <v>#REF!</v>
      </c>
      <c r="I20" s="14" t="e">
        <f>#REF!</f>
        <v>#REF!</v>
      </c>
      <c r="J20" s="14" t="e">
        <f>#REF!</f>
        <v>#REF!</v>
      </c>
      <c r="K20" s="14" t="e">
        <f>#REF!</f>
        <v>#REF!</v>
      </c>
      <c r="L20" s="14" t="e">
        <f>#REF!</f>
        <v>#REF!</v>
      </c>
      <c r="M20" s="14" t="e">
        <f>#REF!</f>
        <v>#REF!</v>
      </c>
      <c r="N20" s="14" t="e">
        <f>#REF!</f>
        <v>#REF!</v>
      </c>
      <c r="O20" s="14" t="e">
        <f>#REF!</f>
        <v>#REF!</v>
      </c>
      <c r="P20" s="14" t="e">
        <f>#REF!</f>
        <v>#REF!</v>
      </c>
      <c r="Q20" s="14" t="e">
        <f>#REF!</f>
        <v>#REF!</v>
      </c>
      <c r="R20" s="14" t="e">
        <f>#REF!</f>
        <v>#REF!</v>
      </c>
      <c r="S20" s="14" t="e">
        <f>#REF!</f>
        <v>#REF!</v>
      </c>
      <c r="T20" s="14" t="e">
        <f>#REF!</f>
        <v>#REF!</v>
      </c>
      <c r="U20" s="14" t="e">
        <f>#REF!</f>
        <v>#REF!</v>
      </c>
    </row>
    <row r="21" spans="1:21">
      <c r="A21" t="s">
        <v>60</v>
      </c>
      <c r="B21" s="14" t="e">
        <f>#REF!</f>
        <v>#REF!</v>
      </c>
      <c r="C21" s="14" t="e">
        <f>#REF!</f>
        <v>#REF!</v>
      </c>
      <c r="D21" s="14" t="e">
        <f>#REF!</f>
        <v>#REF!</v>
      </c>
      <c r="E21" s="14" t="e">
        <f>#REF!</f>
        <v>#REF!</v>
      </c>
      <c r="F21" s="14" t="e">
        <f>#REF!</f>
        <v>#REF!</v>
      </c>
      <c r="G21" s="14" t="e">
        <f>#REF!</f>
        <v>#REF!</v>
      </c>
      <c r="H21" s="14" t="e">
        <f>#REF!</f>
        <v>#REF!</v>
      </c>
      <c r="I21" s="14" t="e">
        <f>#REF!</f>
        <v>#REF!</v>
      </c>
      <c r="J21" s="14" t="e">
        <f>#REF!</f>
        <v>#REF!</v>
      </c>
      <c r="K21" s="14" t="e">
        <f>#REF!</f>
        <v>#REF!</v>
      </c>
      <c r="L21" s="14" t="e">
        <f>#REF!</f>
        <v>#REF!</v>
      </c>
      <c r="M21" s="14" t="e">
        <f>#REF!</f>
        <v>#REF!</v>
      </c>
      <c r="N21" s="14" t="e">
        <f>#REF!</f>
        <v>#REF!</v>
      </c>
      <c r="O21" s="14" t="e">
        <f>#REF!</f>
        <v>#REF!</v>
      </c>
      <c r="P21" s="14" t="e">
        <f>#REF!</f>
        <v>#REF!</v>
      </c>
      <c r="Q21" s="14" t="e">
        <f>#REF!</f>
        <v>#REF!</v>
      </c>
      <c r="R21" s="14" t="e">
        <f>#REF!</f>
        <v>#REF!</v>
      </c>
      <c r="S21" s="14" t="e">
        <f>#REF!</f>
        <v>#REF!</v>
      </c>
      <c r="T21" s="14" t="e">
        <f>#REF!</f>
        <v>#REF!</v>
      </c>
      <c r="U21" s="14" t="e">
        <f>#REF!</f>
        <v>#REF!</v>
      </c>
    </row>
  </sheetData>
  <sheetProtection password="83AF" sheet="1" objects="1" scenarios="1"/>
  <phoneticPr fontId="0" type="noConversion"/>
  <pageMargins left="0.75" right="0.75" top="1" bottom="1" header="0.5" footer="0.5"/>
  <pageSetup scale="84" orientation="landscape" verticalDpi="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50"/>
  <sheetViews>
    <sheetView workbookViewId="0">
      <selection activeCell="G24" sqref="G24:J24"/>
    </sheetView>
  </sheetViews>
  <sheetFormatPr baseColWidth="10" defaultColWidth="9.1640625" defaultRowHeight="13"/>
  <cols>
    <col min="1" max="1" width="7.1640625" style="3" customWidth="1"/>
    <col min="2" max="10" width="9.1640625" style="3"/>
    <col min="11" max="11" width="7.1640625" style="3" customWidth="1"/>
    <col min="12" max="12" width="5" style="1" customWidth="1"/>
    <col min="13" max="16384" width="9.1640625" style="3"/>
  </cols>
  <sheetData>
    <row r="1" spans="1:11" s="3" customFormat="1" ht="14">
      <c r="A1" s="191"/>
      <c r="B1" s="192"/>
      <c r="C1" s="192"/>
      <c r="D1" s="192"/>
      <c r="E1" s="192"/>
      <c r="F1" s="192"/>
      <c r="G1" s="192"/>
      <c r="H1" s="192"/>
      <c r="I1" s="192"/>
      <c r="J1" s="192"/>
      <c r="K1" s="196"/>
    </row>
    <row r="2" spans="1:11" s="3" customFormat="1" ht="23">
      <c r="A2" s="194"/>
      <c r="B2" s="195"/>
      <c r="C2" s="957" t="s">
        <v>311</v>
      </c>
      <c r="D2" s="957"/>
      <c r="E2" s="957"/>
      <c r="F2" s="957"/>
      <c r="G2" s="957"/>
      <c r="H2" s="957"/>
      <c r="I2" s="957"/>
      <c r="J2" s="195"/>
      <c r="K2" s="197"/>
    </row>
    <row r="3" spans="1:11" s="3" customFormat="1" ht="14">
      <c r="A3" s="194"/>
      <c r="B3" s="195"/>
      <c r="C3" s="195"/>
      <c r="D3" s="195"/>
      <c r="E3" s="195"/>
      <c r="F3" s="195"/>
      <c r="G3" s="195"/>
      <c r="H3" s="195"/>
      <c r="I3" s="195"/>
      <c r="J3" s="195"/>
      <c r="K3" s="197"/>
    </row>
    <row r="4" spans="1:11" s="3" customFormat="1" ht="14">
      <c r="A4" s="194"/>
      <c r="B4" s="195"/>
      <c r="C4" s="195"/>
      <c r="D4" s="195"/>
      <c r="E4" s="195"/>
      <c r="F4" s="195"/>
      <c r="G4" s="195"/>
      <c r="H4" s="195"/>
      <c r="I4" s="195"/>
      <c r="J4" s="195"/>
      <c r="K4" s="197"/>
    </row>
    <row r="5" spans="1:11" s="3" customFormat="1" ht="14">
      <c r="A5" s="194"/>
      <c r="B5" s="195" t="s">
        <v>33</v>
      </c>
      <c r="C5" s="961">
        <f>'A. PSW'!B13</f>
        <v>0</v>
      </c>
      <c r="D5" s="961"/>
      <c r="E5" s="961"/>
      <c r="F5" s="961"/>
      <c r="G5" s="961"/>
      <c r="H5" s="961"/>
      <c r="I5" s="961"/>
      <c r="J5" s="961"/>
      <c r="K5" s="197"/>
    </row>
    <row r="6" spans="1:11" s="3" customFormat="1" ht="14">
      <c r="A6" s="194"/>
      <c r="B6" s="195"/>
      <c r="C6" s="195"/>
      <c r="D6" s="195"/>
      <c r="E6" s="195"/>
      <c r="F6" s="195"/>
      <c r="G6" s="195"/>
      <c r="H6" s="195"/>
      <c r="I6" s="195"/>
      <c r="J6" s="195"/>
      <c r="K6" s="197"/>
    </row>
    <row r="7" spans="1:11" s="3" customFormat="1" ht="15" customHeight="1">
      <c r="A7" s="194"/>
      <c r="B7" s="953" t="s">
        <v>312</v>
      </c>
      <c r="C7" s="953"/>
      <c r="D7" s="953"/>
      <c r="E7" s="953"/>
      <c r="F7" s="953"/>
      <c r="G7" s="953"/>
      <c r="H7" s="953"/>
      <c r="I7" s="953"/>
      <c r="J7" s="953"/>
      <c r="K7" s="197"/>
    </row>
    <row r="8" spans="1:11" s="3" customFormat="1" ht="15" customHeight="1">
      <c r="A8" s="194"/>
      <c r="B8" s="953"/>
      <c r="C8" s="953"/>
      <c r="D8" s="953"/>
      <c r="E8" s="953"/>
      <c r="F8" s="953"/>
      <c r="G8" s="953"/>
      <c r="H8" s="953"/>
      <c r="I8" s="953"/>
      <c r="J8" s="953"/>
      <c r="K8" s="197"/>
    </row>
    <row r="9" spans="1:11" s="3" customFormat="1" ht="14">
      <c r="A9" s="194"/>
      <c r="B9" s="195"/>
      <c r="C9" s="195"/>
      <c r="D9" s="195"/>
      <c r="E9" s="195"/>
      <c r="F9" s="195"/>
      <c r="G9" s="195"/>
      <c r="H9" s="195"/>
      <c r="I9" s="195"/>
      <c r="J9" s="195"/>
      <c r="K9" s="197"/>
    </row>
    <row r="10" spans="1:11" s="3" customFormat="1" ht="15" customHeight="1">
      <c r="A10" s="194"/>
      <c r="B10" s="953" t="s">
        <v>382</v>
      </c>
      <c r="C10" s="953"/>
      <c r="D10" s="953"/>
      <c r="E10" s="953"/>
      <c r="F10" s="953"/>
      <c r="G10" s="953"/>
      <c r="H10" s="953"/>
      <c r="I10" s="953"/>
      <c r="J10" s="953"/>
      <c r="K10" s="197"/>
    </row>
    <row r="11" spans="1:11" s="3" customFormat="1" ht="15" customHeight="1">
      <c r="A11" s="194"/>
      <c r="B11" s="953"/>
      <c r="C11" s="953"/>
      <c r="D11" s="953"/>
      <c r="E11" s="953"/>
      <c r="F11" s="953"/>
      <c r="G11" s="953"/>
      <c r="H11" s="953"/>
      <c r="I11" s="953"/>
      <c r="J11" s="953"/>
      <c r="K11" s="197"/>
    </row>
    <row r="12" spans="1:11" s="3" customFormat="1" ht="14">
      <c r="A12" s="194"/>
      <c r="B12" s="195"/>
      <c r="C12" s="195"/>
      <c r="D12" s="956" t="s">
        <v>313</v>
      </c>
      <c r="E12" s="956"/>
      <c r="F12" s="956"/>
      <c r="G12" s="956"/>
      <c r="H12" s="956"/>
      <c r="I12" s="195"/>
      <c r="J12" s="195"/>
      <c r="K12" s="197"/>
    </row>
    <row r="13" spans="1:11" s="3" customFormat="1" ht="14">
      <c r="A13" s="194"/>
      <c r="B13" s="195"/>
      <c r="C13" s="195"/>
      <c r="D13" s="956" t="s">
        <v>314</v>
      </c>
      <c r="E13" s="956"/>
      <c r="F13" s="956"/>
      <c r="G13" s="956"/>
      <c r="H13" s="956"/>
      <c r="I13" s="195"/>
      <c r="J13" s="195"/>
      <c r="K13" s="197"/>
    </row>
    <row r="14" spans="1:11" s="3" customFormat="1" ht="14">
      <c r="A14" s="194"/>
      <c r="B14" s="195"/>
      <c r="C14" s="195"/>
      <c r="D14" s="956" t="s">
        <v>315</v>
      </c>
      <c r="E14" s="956"/>
      <c r="F14" s="956"/>
      <c r="G14" s="956"/>
      <c r="H14" s="956"/>
      <c r="I14" s="195"/>
      <c r="J14" s="195"/>
      <c r="K14" s="197"/>
    </row>
    <row r="15" spans="1:11" s="3" customFormat="1" ht="14">
      <c r="A15" s="194"/>
      <c r="B15" s="195"/>
      <c r="C15" s="195"/>
      <c r="D15" s="956" t="s">
        <v>316</v>
      </c>
      <c r="E15" s="956"/>
      <c r="F15" s="956"/>
      <c r="G15" s="956"/>
      <c r="H15" s="956"/>
      <c r="I15" s="195"/>
      <c r="J15" s="195"/>
      <c r="K15" s="197"/>
    </row>
    <row r="16" spans="1:11" s="3" customFormat="1" ht="14">
      <c r="A16" s="194"/>
      <c r="B16" s="195"/>
      <c r="C16" s="195"/>
      <c r="D16" s="956" t="s">
        <v>317</v>
      </c>
      <c r="E16" s="956"/>
      <c r="F16" s="956"/>
      <c r="G16" s="956"/>
      <c r="H16" s="956"/>
      <c r="I16" s="195"/>
      <c r="J16" s="195"/>
      <c r="K16" s="197"/>
    </row>
    <row r="17" spans="1:11" s="3" customFormat="1" ht="14">
      <c r="A17" s="194"/>
      <c r="B17" s="195"/>
      <c r="C17" s="195"/>
      <c r="D17" s="195"/>
      <c r="E17" s="195"/>
      <c r="F17" s="195"/>
      <c r="G17" s="195"/>
      <c r="H17" s="195"/>
      <c r="I17" s="195"/>
      <c r="J17" s="195"/>
      <c r="K17" s="197"/>
    </row>
    <row r="18" spans="1:11" s="3" customFormat="1" ht="15" customHeight="1">
      <c r="A18" s="194"/>
      <c r="B18" s="953" t="s">
        <v>383</v>
      </c>
      <c r="C18" s="953"/>
      <c r="D18" s="953"/>
      <c r="E18" s="953"/>
      <c r="F18" s="953"/>
      <c r="G18" s="953"/>
      <c r="H18" s="953"/>
      <c r="I18" s="953"/>
      <c r="J18" s="953"/>
      <c r="K18" s="197"/>
    </row>
    <row r="19" spans="1:11" s="3" customFormat="1" ht="15" customHeight="1">
      <c r="A19" s="194"/>
      <c r="B19" s="953"/>
      <c r="C19" s="953"/>
      <c r="D19" s="953"/>
      <c r="E19" s="953"/>
      <c r="F19" s="953"/>
      <c r="G19" s="953"/>
      <c r="H19" s="953"/>
      <c r="I19" s="953"/>
      <c r="J19" s="953"/>
      <c r="K19" s="197"/>
    </row>
    <row r="20" spans="1:11" s="3" customFormat="1" ht="14">
      <c r="A20" s="194"/>
      <c r="B20" s="195"/>
      <c r="C20" s="195"/>
      <c r="D20" s="956" t="s">
        <v>318</v>
      </c>
      <c r="E20" s="956"/>
      <c r="F20" s="956"/>
      <c r="G20" s="956"/>
      <c r="H20" s="956"/>
      <c r="I20" s="195"/>
      <c r="J20" s="195"/>
      <c r="K20" s="197"/>
    </row>
    <row r="21" spans="1:11" s="3" customFormat="1" ht="14">
      <c r="A21" s="194"/>
      <c r="B21" s="195"/>
      <c r="C21" s="195"/>
      <c r="D21" s="195"/>
      <c r="E21" s="195"/>
      <c r="F21" s="195"/>
      <c r="G21" s="195"/>
      <c r="H21" s="195"/>
      <c r="I21" s="195"/>
      <c r="J21" s="195"/>
      <c r="K21" s="197"/>
    </row>
    <row r="22" spans="1:11" s="3" customFormat="1" ht="15" customHeight="1">
      <c r="A22" s="194"/>
      <c r="B22" s="954" t="s">
        <v>319</v>
      </c>
      <c r="C22" s="954"/>
      <c r="D22" s="954"/>
      <c r="E22" s="954"/>
      <c r="F22" s="954"/>
      <c r="G22" s="954"/>
      <c r="H22" s="954"/>
      <c r="I22" s="954"/>
      <c r="J22" s="954"/>
      <c r="K22" s="197"/>
    </row>
    <row r="23" spans="1:11" s="3" customFormat="1" ht="14">
      <c r="A23" s="194"/>
      <c r="B23" s="955" t="s">
        <v>22</v>
      </c>
      <c r="C23" s="955"/>
      <c r="D23" s="955" t="s">
        <v>320</v>
      </c>
      <c r="E23" s="955"/>
      <c r="F23" s="955"/>
      <c r="G23" s="955" t="s">
        <v>321</v>
      </c>
      <c r="H23" s="955"/>
      <c r="I23" s="955"/>
      <c r="J23" s="955"/>
      <c r="K23" s="197"/>
    </row>
    <row r="24" spans="1:11" s="3" customFormat="1" ht="14">
      <c r="A24" s="194"/>
      <c r="B24" s="960">
        <f>'A. PSW'!B5</f>
        <v>0</v>
      </c>
      <c r="C24" s="960"/>
      <c r="D24" s="960">
        <f>'A. PSW'!H5</f>
        <v>0</v>
      </c>
      <c r="E24" s="960"/>
      <c r="F24" s="960"/>
      <c r="G24" s="960"/>
      <c r="H24" s="960"/>
      <c r="I24" s="960"/>
      <c r="J24" s="960"/>
      <c r="K24" s="197"/>
    </row>
    <row r="25" spans="1:11" s="3" customFormat="1" ht="14">
      <c r="A25" s="194"/>
      <c r="B25" s="960"/>
      <c r="C25" s="960"/>
      <c r="D25" s="960"/>
      <c r="E25" s="960"/>
      <c r="F25" s="960"/>
      <c r="G25" s="960"/>
      <c r="H25" s="960"/>
      <c r="I25" s="960"/>
      <c r="J25" s="960"/>
      <c r="K25" s="197"/>
    </row>
    <row r="26" spans="1:11" s="3" customFormat="1" ht="14">
      <c r="A26" s="194"/>
      <c r="B26" s="195"/>
      <c r="C26" s="195"/>
      <c r="D26" s="195"/>
      <c r="E26" s="195"/>
      <c r="F26" s="195"/>
      <c r="G26" s="195"/>
      <c r="H26" s="195"/>
      <c r="I26" s="195"/>
      <c r="J26" s="195"/>
      <c r="K26" s="197"/>
    </row>
    <row r="27" spans="1:11" s="3" customFormat="1" ht="15" customHeight="1">
      <c r="A27" s="194"/>
      <c r="B27" s="959" t="s">
        <v>322</v>
      </c>
      <c r="C27" s="959"/>
      <c r="D27" s="959"/>
      <c r="E27" s="959"/>
      <c r="F27" s="959"/>
      <c r="G27" s="959"/>
      <c r="H27" s="959"/>
      <c r="I27" s="959"/>
      <c r="J27" s="959"/>
      <c r="K27" s="197"/>
    </row>
    <row r="28" spans="1:11" s="3" customFormat="1" ht="15" customHeight="1">
      <c r="A28" s="194"/>
      <c r="B28" s="958" t="s">
        <v>323</v>
      </c>
      <c r="C28" s="958"/>
      <c r="D28" s="958"/>
      <c r="E28" s="958"/>
      <c r="F28" s="958"/>
      <c r="G28" s="958"/>
      <c r="H28" s="958"/>
      <c r="I28" s="958"/>
      <c r="J28" s="958"/>
      <c r="K28" s="197"/>
    </row>
    <row r="29" spans="1:11" s="3" customFormat="1" ht="15" customHeight="1">
      <c r="A29" s="194"/>
      <c r="B29" s="958"/>
      <c r="C29" s="958"/>
      <c r="D29" s="958"/>
      <c r="E29" s="958"/>
      <c r="F29" s="958"/>
      <c r="G29" s="958"/>
      <c r="H29" s="958"/>
      <c r="I29" s="958"/>
      <c r="J29" s="958"/>
      <c r="K29" s="197"/>
    </row>
    <row r="30" spans="1:11" s="3" customFormat="1" ht="14">
      <c r="A30" s="194"/>
      <c r="B30" s="195"/>
      <c r="C30" s="950"/>
      <c r="D30" s="950"/>
      <c r="E30" s="950"/>
      <c r="F30" s="950"/>
      <c r="G30" s="950"/>
      <c r="H30" s="950"/>
      <c r="I30" s="950"/>
      <c r="J30" s="195"/>
      <c r="K30" s="197"/>
    </row>
    <row r="31" spans="1:11" s="3" customFormat="1" ht="14">
      <c r="A31" s="194"/>
      <c r="B31" s="195"/>
      <c r="C31" s="951"/>
      <c r="D31" s="951"/>
      <c r="E31" s="951"/>
      <c r="F31" s="951"/>
      <c r="G31" s="951"/>
      <c r="H31" s="951"/>
      <c r="I31" s="951"/>
      <c r="J31" s="195"/>
      <c r="K31" s="197"/>
    </row>
    <row r="32" spans="1:11" s="3" customFormat="1" ht="14">
      <c r="A32" s="194"/>
      <c r="B32" s="195"/>
      <c r="C32" s="949" t="s">
        <v>64</v>
      </c>
      <c r="D32" s="949"/>
      <c r="E32" s="949"/>
      <c r="F32" s="949"/>
      <c r="G32" s="949"/>
      <c r="H32" s="949"/>
      <c r="I32" s="949"/>
      <c r="J32" s="195"/>
      <c r="K32" s="197"/>
    </row>
    <row r="33" spans="1:11" s="3" customFormat="1" ht="14">
      <c r="A33" s="194"/>
      <c r="B33" s="195"/>
      <c r="C33" s="950"/>
      <c r="D33" s="950"/>
      <c r="E33" s="950"/>
      <c r="F33" s="950"/>
      <c r="G33" s="950"/>
      <c r="H33" s="950"/>
      <c r="I33" s="950"/>
      <c r="J33" s="195"/>
      <c r="K33" s="197"/>
    </row>
    <row r="34" spans="1:11" s="3" customFormat="1" ht="14">
      <c r="A34" s="194"/>
      <c r="B34" s="195"/>
      <c r="C34" s="951"/>
      <c r="D34" s="951"/>
      <c r="E34" s="951"/>
      <c r="F34" s="951"/>
      <c r="G34" s="951"/>
      <c r="H34" s="951"/>
      <c r="I34" s="951"/>
      <c r="J34" s="195"/>
      <c r="K34" s="197"/>
    </row>
    <row r="35" spans="1:11" s="3" customFormat="1" ht="14">
      <c r="A35" s="194"/>
      <c r="B35" s="195"/>
      <c r="C35" s="949" t="s">
        <v>324</v>
      </c>
      <c r="D35" s="949"/>
      <c r="E35" s="949"/>
      <c r="F35" s="949"/>
      <c r="G35" s="949"/>
      <c r="H35" s="949"/>
      <c r="I35" s="949"/>
      <c r="J35" s="195"/>
      <c r="K35" s="197"/>
    </row>
    <row r="36" spans="1:11" s="3" customFormat="1" ht="14">
      <c r="A36" s="194"/>
      <c r="B36" s="195"/>
      <c r="C36" s="950"/>
      <c r="D36" s="950"/>
      <c r="E36" s="950"/>
      <c r="F36" s="950"/>
      <c r="G36" s="950"/>
      <c r="H36" s="950"/>
      <c r="I36" s="950"/>
      <c r="J36" s="195"/>
      <c r="K36" s="197"/>
    </row>
    <row r="37" spans="1:11" s="3" customFormat="1" ht="14">
      <c r="A37" s="194"/>
      <c r="B37" s="195"/>
      <c r="C37" s="951"/>
      <c r="D37" s="951"/>
      <c r="E37" s="951"/>
      <c r="F37" s="951"/>
      <c r="G37" s="951"/>
      <c r="H37" s="951"/>
      <c r="I37" s="951"/>
      <c r="J37" s="195"/>
      <c r="K37" s="197"/>
    </row>
    <row r="38" spans="1:11" s="3" customFormat="1" ht="14">
      <c r="A38" s="194"/>
      <c r="B38" s="195"/>
      <c r="C38" s="949" t="s">
        <v>325</v>
      </c>
      <c r="D38" s="949"/>
      <c r="E38" s="949"/>
      <c r="F38" s="949"/>
      <c r="G38" s="949"/>
      <c r="H38" s="949"/>
      <c r="I38" s="949"/>
      <c r="J38" s="195"/>
      <c r="K38" s="197"/>
    </row>
    <row r="39" spans="1:11" s="3" customFormat="1" ht="14">
      <c r="A39" s="194"/>
      <c r="B39" s="195"/>
      <c r="C39" s="950"/>
      <c r="D39" s="950"/>
      <c r="E39" s="950"/>
      <c r="F39" s="950"/>
      <c r="G39" s="950"/>
      <c r="H39" s="950"/>
      <c r="I39" s="950"/>
      <c r="J39" s="195"/>
      <c r="K39" s="197"/>
    </row>
    <row r="40" spans="1:11" s="3" customFormat="1" ht="14">
      <c r="A40" s="194"/>
      <c r="B40" s="195"/>
      <c r="C40" s="951"/>
      <c r="D40" s="951"/>
      <c r="E40" s="951"/>
      <c r="F40" s="951"/>
      <c r="G40" s="951"/>
      <c r="H40" s="951"/>
      <c r="I40" s="951"/>
      <c r="J40" s="195"/>
      <c r="K40" s="197"/>
    </row>
    <row r="41" spans="1:11" s="3" customFormat="1" ht="14">
      <c r="A41" s="194"/>
      <c r="B41" s="195"/>
      <c r="C41" s="949" t="s">
        <v>301</v>
      </c>
      <c r="D41" s="949"/>
      <c r="E41" s="949"/>
      <c r="F41" s="949"/>
      <c r="G41" s="949"/>
      <c r="H41" s="949"/>
      <c r="I41" s="949"/>
      <c r="J41" s="195"/>
      <c r="K41" s="197"/>
    </row>
    <row r="42" spans="1:11" s="3" customFormat="1" ht="14">
      <c r="A42" s="194"/>
      <c r="B42" s="195"/>
      <c r="C42" s="950"/>
      <c r="D42" s="950"/>
      <c r="E42" s="950"/>
      <c r="F42" s="950"/>
      <c r="G42" s="950"/>
      <c r="H42" s="950"/>
      <c r="I42" s="950"/>
      <c r="J42" s="195"/>
      <c r="K42" s="197"/>
    </row>
    <row r="43" spans="1:11" s="3" customFormat="1" ht="14">
      <c r="A43" s="194"/>
      <c r="B43" s="195"/>
      <c r="C43" s="950"/>
      <c r="D43" s="950"/>
      <c r="E43" s="950"/>
      <c r="F43" s="950"/>
      <c r="G43" s="950"/>
      <c r="H43" s="950"/>
      <c r="I43" s="950"/>
      <c r="J43" s="195"/>
      <c r="K43" s="197"/>
    </row>
    <row r="44" spans="1:11" s="3" customFormat="1" ht="14">
      <c r="A44" s="194"/>
      <c r="B44" s="195"/>
      <c r="C44" s="952"/>
      <c r="D44" s="952"/>
      <c r="E44" s="952"/>
      <c r="F44" s="952"/>
      <c r="G44" s="952"/>
      <c r="H44" s="952"/>
      <c r="I44" s="952"/>
      <c r="J44" s="195"/>
      <c r="K44" s="197"/>
    </row>
    <row r="45" spans="1:11" s="3" customFormat="1" ht="14">
      <c r="A45" s="194"/>
      <c r="B45" s="195"/>
      <c r="C45" s="949" t="s">
        <v>65</v>
      </c>
      <c r="D45" s="949"/>
      <c r="E45" s="949"/>
      <c r="F45" s="949"/>
      <c r="G45" s="949"/>
      <c r="H45" s="949"/>
      <c r="I45" s="949"/>
      <c r="J45" s="195"/>
      <c r="K45" s="197"/>
    </row>
    <row r="46" spans="1:11" s="3" customFormat="1" ht="14">
      <c r="A46" s="194"/>
      <c r="B46" s="195"/>
      <c r="C46" s="950"/>
      <c r="D46" s="950"/>
      <c r="E46" s="950"/>
      <c r="F46" s="950"/>
      <c r="G46" s="950"/>
      <c r="H46" s="950"/>
      <c r="I46" s="950"/>
      <c r="J46" s="195"/>
      <c r="K46" s="197"/>
    </row>
    <row r="47" spans="1:11" s="3" customFormat="1" ht="14">
      <c r="A47" s="194"/>
      <c r="B47" s="195"/>
      <c r="C47" s="952"/>
      <c r="D47" s="952"/>
      <c r="E47" s="952"/>
      <c r="F47" s="952"/>
      <c r="G47" s="952"/>
      <c r="H47" s="952"/>
      <c r="I47" s="952"/>
      <c r="J47" s="195"/>
      <c r="K47" s="197"/>
    </row>
    <row r="48" spans="1:11" s="3" customFormat="1" ht="15" thickBot="1">
      <c r="A48" s="194"/>
      <c r="B48" s="195"/>
      <c r="C48" s="949" t="s">
        <v>29</v>
      </c>
      <c r="D48" s="949"/>
      <c r="E48" s="949"/>
      <c r="F48" s="949"/>
      <c r="G48" s="949"/>
      <c r="H48" s="949"/>
      <c r="I48" s="949"/>
      <c r="J48" s="195"/>
      <c r="K48" s="197"/>
    </row>
    <row r="49" spans="1:11" s="3" customFormat="1" ht="25" customHeight="1">
      <c r="A49" s="945" t="s">
        <v>416</v>
      </c>
      <c r="B49" s="946"/>
      <c r="C49" s="288"/>
      <c r="D49" s="288"/>
      <c r="E49" s="288"/>
      <c r="F49" s="288"/>
      <c r="G49" s="288"/>
      <c r="H49" s="288"/>
      <c r="I49" s="288"/>
      <c r="J49" s="288"/>
      <c r="K49" s="289"/>
    </row>
    <row r="50" spans="1:11" s="1" customFormat="1" ht="15" customHeight="1">
      <c r="A50" s="947"/>
      <c r="B50" s="948"/>
      <c r="C50" s="943" t="s">
        <v>417</v>
      </c>
      <c r="D50" s="943"/>
      <c r="E50" s="943"/>
      <c r="F50" s="943"/>
      <c r="G50" s="943"/>
      <c r="H50" s="943"/>
      <c r="I50" s="943"/>
      <c r="J50" s="943"/>
      <c r="K50" s="944"/>
    </row>
  </sheetData>
  <sheetProtection sheet="1" objects="1" scenarios="1"/>
  <mergeCells count="44">
    <mergeCell ref="C47:I47"/>
    <mergeCell ref="C2:I2"/>
    <mergeCell ref="C34:I34"/>
    <mergeCell ref="C31:I31"/>
    <mergeCell ref="B28:J29"/>
    <mergeCell ref="B27:J27"/>
    <mergeCell ref="G25:J25"/>
    <mergeCell ref="G24:J24"/>
    <mergeCell ref="D25:F25"/>
    <mergeCell ref="D24:F24"/>
    <mergeCell ref="B25:C25"/>
    <mergeCell ref="C30:I30"/>
    <mergeCell ref="C5:J5"/>
    <mergeCell ref="B24:C24"/>
    <mergeCell ref="C32:I32"/>
    <mergeCell ref="B7:J8"/>
    <mergeCell ref="B18:J19"/>
    <mergeCell ref="B10:J11"/>
    <mergeCell ref="B22:J22"/>
    <mergeCell ref="B23:C23"/>
    <mergeCell ref="D23:F23"/>
    <mergeCell ref="G23:J23"/>
    <mergeCell ref="D12:H12"/>
    <mergeCell ref="D13:H13"/>
    <mergeCell ref="D14:H14"/>
    <mergeCell ref="D15:H15"/>
    <mergeCell ref="D16:H16"/>
    <mergeCell ref="D20:H20"/>
    <mergeCell ref="C50:K50"/>
    <mergeCell ref="A49:B50"/>
    <mergeCell ref="C35:I35"/>
    <mergeCell ref="C33:I33"/>
    <mergeCell ref="C36:I36"/>
    <mergeCell ref="C48:I48"/>
    <mergeCell ref="C46:I46"/>
    <mergeCell ref="C43:I43"/>
    <mergeCell ref="C40:I40"/>
    <mergeCell ref="C37:I37"/>
    <mergeCell ref="C38:I38"/>
    <mergeCell ref="C39:I39"/>
    <mergeCell ref="C41:I41"/>
    <mergeCell ref="C42:I42"/>
    <mergeCell ref="C45:I45"/>
    <mergeCell ref="C44:I44"/>
  </mergeCells>
  <pageMargins left="0.5" right="0.5" top="0.5" bottom="0.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K52"/>
  <sheetViews>
    <sheetView workbookViewId="0">
      <selection activeCell="B7" sqref="B7:J11"/>
    </sheetView>
  </sheetViews>
  <sheetFormatPr baseColWidth="10" defaultColWidth="9.1640625" defaultRowHeight="13"/>
  <cols>
    <col min="1" max="1" width="7.1640625" style="199" customWidth="1"/>
    <col min="2" max="10" width="9.1640625" style="198"/>
    <col min="11" max="11" width="7.1640625" style="199" customWidth="1"/>
    <col min="12" max="16384" width="9.1640625" style="198"/>
  </cols>
  <sheetData>
    <row r="1" spans="1:11" ht="14">
      <c r="A1" s="191"/>
      <c r="B1" s="200"/>
      <c r="C1" s="200"/>
      <c r="D1" s="200"/>
      <c r="E1" s="200"/>
      <c r="F1" s="200"/>
      <c r="G1" s="200"/>
      <c r="H1" s="200"/>
      <c r="I1" s="200"/>
      <c r="J1" s="200"/>
      <c r="K1" s="196"/>
    </row>
    <row r="2" spans="1:11" ht="23">
      <c r="A2" s="194"/>
      <c r="B2" s="201"/>
      <c r="C2" s="969" t="s">
        <v>326</v>
      </c>
      <c r="D2" s="969"/>
      <c r="E2" s="969"/>
      <c r="F2" s="969"/>
      <c r="G2" s="969"/>
      <c r="H2" s="969"/>
      <c r="I2" s="969"/>
      <c r="J2" s="201"/>
      <c r="K2" s="197"/>
    </row>
    <row r="3" spans="1:11" ht="14">
      <c r="A3" s="194"/>
      <c r="B3" s="201"/>
      <c r="C3" s="201"/>
      <c r="D3" s="201"/>
      <c r="E3" s="201"/>
      <c r="F3" s="201"/>
      <c r="G3" s="201"/>
      <c r="H3" s="201"/>
      <c r="I3" s="201"/>
      <c r="J3" s="201"/>
      <c r="K3" s="197"/>
    </row>
    <row r="4" spans="1:11" ht="14">
      <c r="A4" s="194"/>
      <c r="B4" s="201"/>
      <c r="C4" s="201"/>
      <c r="D4" s="201"/>
      <c r="E4" s="201"/>
      <c r="F4" s="201"/>
      <c r="G4" s="201"/>
      <c r="H4" s="201"/>
      <c r="I4" s="201"/>
      <c r="J4" s="201"/>
      <c r="K4" s="197"/>
    </row>
    <row r="5" spans="1:11" ht="14">
      <c r="A5" s="194"/>
      <c r="B5" s="201" t="s">
        <v>33</v>
      </c>
      <c r="C5" s="964">
        <f>'A. PSW'!B13</f>
        <v>0</v>
      </c>
      <c r="D5" s="964"/>
      <c r="E5" s="964"/>
      <c r="F5" s="964"/>
      <c r="G5" s="964"/>
      <c r="H5" s="964"/>
      <c r="I5" s="964"/>
      <c r="J5" s="964"/>
      <c r="K5" s="197"/>
    </row>
    <row r="6" spans="1:11" ht="14">
      <c r="A6" s="194"/>
      <c r="B6" s="201"/>
      <c r="C6" s="201"/>
      <c r="D6" s="201"/>
      <c r="E6" s="201"/>
      <c r="F6" s="201"/>
      <c r="G6" s="201"/>
      <c r="H6" s="201"/>
      <c r="I6" s="201"/>
      <c r="J6" s="201"/>
      <c r="K6" s="197"/>
    </row>
    <row r="7" spans="1:11" ht="14.25" customHeight="1">
      <c r="A7" s="194"/>
      <c r="B7" s="966" t="s">
        <v>329</v>
      </c>
      <c r="C7" s="966"/>
      <c r="D7" s="966"/>
      <c r="E7" s="966"/>
      <c r="F7" s="966"/>
      <c r="G7" s="966"/>
      <c r="H7" s="966"/>
      <c r="I7" s="966"/>
      <c r="J7" s="966"/>
      <c r="K7" s="197"/>
    </row>
    <row r="8" spans="1:11" ht="14.25" customHeight="1">
      <c r="A8" s="194"/>
      <c r="B8" s="966"/>
      <c r="C8" s="966"/>
      <c r="D8" s="966"/>
      <c r="E8" s="966"/>
      <c r="F8" s="966"/>
      <c r="G8" s="966"/>
      <c r="H8" s="966"/>
      <c r="I8" s="966"/>
      <c r="J8" s="966"/>
      <c r="K8" s="197"/>
    </row>
    <row r="9" spans="1:11" ht="14.25" customHeight="1">
      <c r="A9" s="194"/>
      <c r="B9" s="966"/>
      <c r="C9" s="966"/>
      <c r="D9" s="966"/>
      <c r="E9" s="966"/>
      <c r="F9" s="966"/>
      <c r="G9" s="966"/>
      <c r="H9" s="966"/>
      <c r="I9" s="966"/>
      <c r="J9" s="966"/>
      <c r="K9" s="197"/>
    </row>
    <row r="10" spans="1:11" ht="14.25" customHeight="1">
      <c r="A10" s="194"/>
      <c r="B10" s="966"/>
      <c r="C10" s="966"/>
      <c r="D10" s="966"/>
      <c r="E10" s="966"/>
      <c r="F10" s="966"/>
      <c r="G10" s="966"/>
      <c r="H10" s="966"/>
      <c r="I10" s="966"/>
      <c r="J10" s="966"/>
      <c r="K10" s="197"/>
    </row>
    <row r="11" spans="1:11" ht="14.25" customHeight="1">
      <c r="A11" s="194"/>
      <c r="B11" s="966"/>
      <c r="C11" s="966"/>
      <c r="D11" s="966"/>
      <c r="E11" s="966"/>
      <c r="F11" s="966"/>
      <c r="G11" s="966"/>
      <c r="H11" s="966"/>
      <c r="I11" s="966"/>
      <c r="J11" s="966"/>
      <c r="K11" s="197"/>
    </row>
    <row r="12" spans="1:11" ht="14">
      <c r="A12" s="194"/>
      <c r="B12" s="201"/>
      <c r="C12" s="202"/>
      <c r="D12" s="202"/>
      <c r="E12" s="202"/>
      <c r="F12" s="202"/>
      <c r="G12" s="202"/>
      <c r="H12" s="202"/>
      <c r="I12" s="202"/>
      <c r="J12" s="201"/>
      <c r="K12" s="197"/>
    </row>
    <row r="13" spans="1:11" ht="14.25" customHeight="1">
      <c r="A13" s="194"/>
      <c r="B13" s="967" t="s">
        <v>319</v>
      </c>
      <c r="C13" s="967"/>
      <c r="D13" s="967"/>
      <c r="E13" s="967"/>
      <c r="F13" s="967"/>
      <c r="G13" s="967"/>
      <c r="H13" s="967"/>
      <c r="I13" s="967"/>
      <c r="J13" s="967"/>
      <c r="K13" s="197"/>
    </row>
    <row r="14" spans="1:11" ht="14">
      <c r="A14" s="194"/>
      <c r="B14" s="968" t="s">
        <v>22</v>
      </c>
      <c r="C14" s="968"/>
      <c r="D14" s="968" t="s">
        <v>320</v>
      </c>
      <c r="E14" s="968"/>
      <c r="F14" s="968"/>
      <c r="G14" s="968" t="s">
        <v>321</v>
      </c>
      <c r="H14" s="968"/>
      <c r="I14" s="968"/>
      <c r="J14" s="968"/>
      <c r="K14" s="197"/>
    </row>
    <row r="15" spans="1:11" ht="14">
      <c r="A15" s="194"/>
      <c r="B15" s="965">
        <f>'A. PSW'!B5</f>
        <v>0</v>
      </c>
      <c r="C15" s="965"/>
      <c r="D15" s="965">
        <f>'A. PSW'!H5</f>
        <v>0</v>
      </c>
      <c r="E15" s="965"/>
      <c r="F15" s="965"/>
      <c r="G15" s="965"/>
      <c r="H15" s="965"/>
      <c r="I15" s="965"/>
      <c r="J15" s="965"/>
      <c r="K15" s="197"/>
    </row>
    <row r="16" spans="1:11" ht="14">
      <c r="A16" s="194"/>
      <c r="B16" s="965"/>
      <c r="C16" s="965"/>
      <c r="D16" s="965"/>
      <c r="E16" s="965"/>
      <c r="F16" s="965"/>
      <c r="G16" s="965"/>
      <c r="H16" s="965"/>
      <c r="I16" s="965"/>
      <c r="J16" s="965"/>
      <c r="K16" s="197"/>
    </row>
    <row r="17" spans="1:11" ht="14">
      <c r="A17" s="194"/>
      <c r="B17" s="965"/>
      <c r="C17" s="965"/>
      <c r="D17" s="965"/>
      <c r="E17" s="965"/>
      <c r="F17" s="965"/>
      <c r="G17" s="965"/>
      <c r="H17" s="965"/>
      <c r="I17" s="965"/>
      <c r="J17" s="965"/>
      <c r="K17" s="197"/>
    </row>
    <row r="18" spans="1:11" ht="14">
      <c r="A18" s="194"/>
      <c r="B18" s="965"/>
      <c r="C18" s="965"/>
      <c r="D18" s="965"/>
      <c r="E18" s="965"/>
      <c r="F18" s="965"/>
      <c r="G18" s="965"/>
      <c r="H18" s="965"/>
      <c r="I18" s="965"/>
      <c r="J18" s="965"/>
      <c r="K18" s="197"/>
    </row>
    <row r="19" spans="1:11" ht="14">
      <c r="A19" s="194"/>
      <c r="B19" s="965"/>
      <c r="C19" s="965"/>
      <c r="D19" s="965"/>
      <c r="E19" s="965"/>
      <c r="F19" s="965"/>
      <c r="G19" s="965"/>
      <c r="H19" s="965"/>
      <c r="I19" s="965"/>
      <c r="J19" s="965"/>
      <c r="K19" s="197"/>
    </row>
    <row r="20" spans="1:11" ht="14">
      <c r="A20" s="194"/>
      <c r="B20" s="965"/>
      <c r="C20" s="965"/>
      <c r="D20" s="965"/>
      <c r="E20" s="965"/>
      <c r="F20" s="965"/>
      <c r="G20" s="965"/>
      <c r="H20" s="965"/>
      <c r="I20" s="965"/>
      <c r="J20" s="965"/>
      <c r="K20" s="197"/>
    </row>
    <row r="21" spans="1:11" ht="14">
      <c r="A21" s="194"/>
      <c r="B21" s="965"/>
      <c r="C21" s="965"/>
      <c r="D21" s="965"/>
      <c r="E21" s="965"/>
      <c r="F21" s="965"/>
      <c r="G21" s="965"/>
      <c r="H21" s="965"/>
      <c r="I21" s="965"/>
      <c r="J21" s="965"/>
      <c r="K21" s="197"/>
    </row>
    <row r="22" spans="1:11" ht="14">
      <c r="A22" s="194"/>
      <c r="B22" s="965"/>
      <c r="C22" s="965"/>
      <c r="D22" s="965"/>
      <c r="E22" s="965"/>
      <c r="F22" s="965"/>
      <c r="G22" s="965"/>
      <c r="H22" s="965"/>
      <c r="I22" s="965"/>
      <c r="J22" s="965"/>
      <c r="K22" s="197"/>
    </row>
    <row r="23" spans="1:11" ht="14">
      <c r="A23" s="194"/>
      <c r="B23" s="965"/>
      <c r="C23" s="965"/>
      <c r="D23" s="965"/>
      <c r="E23" s="965"/>
      <c r="F23" s="965"/>
      <c r="G23" s="965"/>
      <c r="H23" s="965"/>
      <c r="I23" s="965"/>
      <c r="J23" s="965"/>
      <c r="K23" s="197"/>
    </row>
    <row r="24" spans="1:11" ht="14">
      <c r="A24" s="194"/>
      <c r="B24" s="965"/>
      <c r="C24" s="965"/>
      <c r="D24" s="965"/>
      <c r="E24" s="965"/>
      <c r="F24" s="965"/>
      <c r="G24" s="965"/>
      <c r="H24" s="965"/>
      <c r="I24" s="965"/>
      <c r="J24" s="965"/>
      <c r="K24" s="197"/>
    </row>
    <row r="25" spans="1:11" ht="14">
      <c r="A25" s="194"/>
      <c r="B25" s="965"/>
      <c r="C25" s="965"/>
      <c r="D25" s="965"/>
      <c r="E25" s="965"/>
      <c r="F25" s="965"/>
      <c r="G25" s="965"/>
      <c r="H25" s="965"/>
      <c r="I25" s="965"/>
      <c r="J25" s="965"/>
      <c r="K25" s="197"/>
    </row>
    <row r="26" spans="1:11" ht="14">
      <c r="A26" s="194"/>
      <c r="B26" s="965"/>
      <c r="C26" s="965"/>
      <c r="D26" s="965"/>
      <c r="E26" s="965"/>
      <c r="F26" s="965"/>
      <c r="G26" s="965"/>
      <c r="H26" s="965"/>
      <c r="I26" s="965"/>
      <c r="J26" s="965"/>
      <c r="K26" s="197"/>
    </row>
    <row r="27" spans="1:11" ht="14">
      <c r="A27" s="194"/>
      <c r="B27" s="965"/>
      <c r="C27" s="965"/>
      <c r="D27" s="965"/>
      <c r="E27" s="965"/>
      <c r="F27" s="965"/>
      <c r="G27" s="965"/>
      <c r="H27" s="965"/>
      <c r="I27" s="965"/>
      <c r="J27" s="965"/>
      <c r="K27" s="197"/>
    </row>
    <row r="28" spans="1:11" ht="14">
      <c r="A28" s="194"/>
      <c r="B28" s="965"/>
      <c r="C28" s="965"/>
      <c r="D28" s="965"/>
      <c r="E28" s="965"/>
      <c r="F28" s="965"/>
      <c r="G28" s="965"/>
      <c r="H28" s="965"/>
      <c r="I28" s="965"/>
      <c r="J28" s="965"/>
      <c r="K28" s="197"/>
    </row>
    <row r="29" spans="1:11" ht="14">
      <c r="A29" s="194"/>
      <c r="B29" s="201"/>
      <c r="C29" s="203"/>
      <c r="D29" s="203"/>
      <c r="E29" s="203"/>
      <c r="F29" s="203"/>
      <c r="G29" s="203"/>
      <c r="H29" s="203"/>
      <c r="I29" s="203"/>
      <c r="J29" s="201"/>
      <c r="K29" s="197"/>
    </row>
    <row r="30" spans="1:11" ht="14">
      <c r="A30" s="194"/>
      <c r="B30" s="201"/>
      <c r="C30" s="204" t="s">
        <v>327</v>
      </c>
      <c r="D30" s="201"/>
      <c r="E30" s="201"/>
      <c r="F30" s="201"/>
      <c r="G30" s="201"/>
      <c r="H30" s="201"/>
      <c r="I30" s="201"/>
      <c r="J30" s="201"/>
      <c r="K30" s="197"/>
    </row>
    <row r="31" spans="1:11" ht="14">
      <c r="A31" s="194"/>
      <c r="B31" s="201"/>
      <c r="C31" s="201"/>
      <c r="D31" s="201"/>
      <c r="E31" s="201"/>
      <c r="F31" s="201"/>
      <c r="G31" s="201"/>
      <c r="H31" s="201"/>
      <c r="I31" s="201"/>
      <c r="J31" s="201"/>
      <c r="K31" s="197"/>
    </row>
    <row r="32" spans="1:11" ht="14">
      <c r="A32" s="194"/>
      <c r="B32" s="201"/>
      <c r="C32" s="963"/>
      <c r="D32" s="963"/>
      <c r="E32" s="963"/>
      <c r="F32" s="963"/>
      <c r="G32" s="963"/>
      <c r="H32" s="963"/>
      <c r="I32" s="963"/>
      <c r="J32" s="201"/>
      <c r="K32" s="197"/>
    </row>
    <row r="33" spans="1:11" ht="14">
      <c r="A33" s="194"/>
      <c r="B33" s="201"/>
      <c r="C33" s="962" t="s">
        <v>64</v>
      </c>
      <c r="D33" s="962"/>
      <c r="E33" s="962"/>
      <c r="F33" s="962"/>
      <c r="G33" s="962"/>
      <c r="H33" s="962"/>
      <c r="I33" s="962"/>
      <c r="J33" s="201"/>
      <c r="K33" s="197"/>
    </row>
    <row r="34" spans="1:11" ht="14">
      <c r="A34" s="194"/>
      <c r="B34" s="201"/>
      <c r="C34" s="970"/>
      <c r="D34" s="970"/>
      <c r="E34" s="970"/>
      <c r="F34" s="970"/>
      <c r="G34" s="970"/>
      <c r="H34" s="970"/>
      <c r="I34" s="970"/>
      <c r="J34" s="201"/>
      <c r="K34" s="197"/>
    </row>
    <row r="35" spans="1:11" ht="14">
      <c r="A35" s="194"/>
      <c r="B35" s="201"/>
      <c r="C35" s="963"/>
      <c r="D35" s="963"/>
      <c r="E35" s="963"/>
      <c r="F35" s="963"/>
      <c r="G35" s="963"/>
      <c r="H35" s="963"/>
      <c r="I35" s="963"/>
      <c r="J35" s="201"/>
      <c r="K35" s="197"/>
    </row>
    <row r="36" spans="1:11" ht="14">
      <c r="A36" s="194"/>
      <c r="B36" s="201"/>
      <c r="C36" s="962" t="s">
        <v>324</v>
      </c>
      <c r="D36" s="962"/>
      <c r="E36" s="962"/>
      <c r="F36" s="962"/>
      <c r="G36" s="962"/>
      <c r="H36" s="962"/>
      <c r="I36" s="962"/>
      <c r="J36" s="201"/>
      <c r="K36" s="197"/>
    </row>
    <row r="37" spans="1:11" ht="14">
      <c r="A37" s="194"/>
      <c r="B37" s="201"/>
      <c r="C37" s="970"/>
      <c r="D37" s="970"/>
      <c r="E37" s="970"/>
      <c r="F37" s="970"/>
      <c r="G37" s="970"/>
      <c r="H37" s="970"/>
      <c r="I37" s="970"/>
      <c r="J37" s="201"/>
      <c r="K37" s="197"/>
    </row>
    <row r="38" spans="1:11" ht="14">
      <c r="A38" s="194"/>
      <c r="B38" s="201"/>
      <c r="C38" s="963"/>
      <c r="D38" s="963"/>
      <c r="E38" s="963"/>
      <c r="F38" s="963"/>
      <c r="G38" s="963"/>
      <c r="H38" s="963"/>
      <c r="I38" s="963"/>
      <c r="J38" s="201"/>
      <c r="K38" s="197"/>
    </row>
    <row r="39" spans="1:11" ht="14">
      <c r="A39" s="194"/>
      <c r="B39" s="201"/>
      <c r="C39" s="962" t="s">
        <v>325</v>
      </c>
      <c r="D39" s="962"/>
      <c r="E39" s="962"/>
      <c r="F39" s="962"/>
      <c r="G39" s="962"/>
      <c r="H39" s="962"/>
      <c r="I39" s="962"/>
      <c r="J39" s="201"/>
      <c r="K39" s="197"/>
    </row>
    <row r="40" spans="1:11" ht="14">
      <c r="A40" s="194"/>
      <c r="B40" s="201"/>
      <c r="C40" s="970"/>
      <c r="D40" s="970"/>
      <c r="E40" s="970"/>
      <c r="F40" s="970"/>
      <c r="G40" s="970"/>
      <c r="H40" s="970"/>
      <c r="I40" s="970"/>
      <c r="J40" s="201"/>
      <c r="K40" s="197"/>
    </row>
    <row r="41" spans="1:11" ht="14">
      <c r="A41" s="194"/>
      <c r="B41" s="201"/>
      <c r="C41" s="963"/>
      <c r="D41" s="963"/>
      <c r="E41" s="963"/>
      <c r="F41" s="963"/>
      <c r="G41" s="963"/>
      <c r="H41" s="963"/>
      <c r="I41" s="963"/>
      <c r="J41" s="201"/>
      <c r="K41" s="197"/>
    </row>
    <row r="42" spans="1:11" ht="14">
      <c r="A42" s="194"/>
      <c r="B42" s="201"/>
      <c r="C42" s="962" t="s">
        <v>328</v>
      </c>
      <c r="D42" s="962"/>
      <c r="E42" s="962"/>
      <c r="F42" s="962"/>
      <c r="G42" s="962"/>
      <c r="H42" s="962"/>
      <c r="I42" s="962"/>
      <c r="J42" s="201"/>
      <c r="K42" s="197"/>
    </row>
    <row r="43" spans="1:11" ht="14">
      <c r="A43" s="194"/>
      <c r="B43" s="201"/>
      <c r="C43" s="970"/>
      <c r="D43" s="970"/>
      <c r="E43" s="970"/>
      <c r="F43" s="970"/>
      <c r="G43" s="970"/>
      <c r="H43" s="970"/>
      <c r="I43" s="970"/>
      <c r="J43" s="201"/>
      <c r="K43" s="197"/>
    </row>
    <row r="44" spans="1:11" ht="14">
      <c r="A44" s="194"/>
      <c r="B44" s="201"/>
      <c r="C44" s="970"/>
      <c r="D44" s="970"/>
      <c r="E44" s="970"/>
      <c r="F44" s="970"/>
      <c r="G44" s="970"/>
      <c r="H44" s="970"/>
      <c r="I44" s="970"/>
      <c r="J44" s="201"/>
      <c r="K44" s="197"/>
    </row>
    <row r="45" spans="1:11" ht="14">
      <c r="A45" s="194"/>
      <c r="B45" s="201"/>
      <c r="C45" s="970"/>
      <c r="D45" s="970"/>
      <c r="E45" s="970"/>
      <c r="F45" s="970"/>
      <c r="G45" s="970"/>
      <c r="H45" s="970"/>
      <c r="I45" s="970"/>
      <c r="J45" s="201"/>
      <c r="K45" s="197"/>
    </row>
    <row r="46" spans="1:11" ht="14">
      <c r="A46" s="194"/>
      <c r="B46" s="201"/>
      <c r="C46" s="963"/>
      <c r="D46" s="963"/>
      <c r="E46" s="963"/>
      <c r="F46" s="963"/>
      <c r="G46" s="963"/>
      <c r="H46" s="963"/>
      <c r="I46" s="963"/>
      <c r="J46" s="201"/>
      <c r="K46" s="197"/>
    </row>
    <row r="47" spans="1:11" ht="14">
      <c r="A47" s="194"/>
      <c r="B47" s="201"/>
      <c r="C47" s="962" t="s">
        <v>65</v>
      </c>
      <c r="D47" s="962"/>
      <c r="E47" s="962"/>
      <c r="F47" s="962"/>
      <c r="G47" s="962"/>
      <c r="H47" s="962"/>
      <c r="I47" s="962"/>
      <c r="J47" s="201"/>
      <c r="K47" s="197"/>
    </row>
    <row r="48" spans="1:11" ht="14">
      <c r="A48" s="194"/>
      <c r="B48" s="201"/>
      <c r="C48" s="970"/>
      <c r="D48" s="970"/>
      <c r="E48" s="970"/>
      <c r="F48" s="970"/>
      <c r="G48" s="970"/>
      <c r="H48" s="970"/>
      <c r="I48" s="970"/>
      <c r="J48" s="201"/>
      <c r="K48" s="197"/>
    </row>
    <row r="49" spans="1:11" ht="14">
      <c r="A49" s="194"/>
      <c r="B49" s="201"/>
      <c r="C49" s="963"/>
      <c r="D49" s="963"/>
      <c r="E49" s="963"/>
      <c r="F49" s="963"/>
      <c r="G49" s="963"/>
      <c r="H49" s="963"/>
      <c r="I49" s="963"/>
      <c r="J49" s="201"/>
      <c r="K49" s="197"/>
    </row>
    <row r="50" spans="1:11" ht="15" thickBot="1">
      <c r="A50" s="194"/>
      <c r="B50" s="201"/>
      <c r="C50" s="962" t="s">
        <v>29</v>
      </c>
      <c r="D50" s="962"/>
      <c r="E50" s="962"/>
      <c r="F50" s="962"/>
      <c r="G50" s="962"/>
      <c r="H50" s="962"/>
      <c r="I50" s="962"/>
      <c r="J50" s="201"/>
      <c r="K50" s="197"/>
    </row>
    <row r="51" spans="1:11" ht="25" customHeight="1">
      <c r="A51" s="945" t="s">
        <v>416</v>
      </c>
      <c r="B51" s="946"/>
      <c r="C51" s="288"/>
      <c r="D51" s="288"/>
      <c r="E51" s="288"/>
      <c r="F51" s="288"/>
      <c r="G51" s="288"/>
      <c r="H51" s="288"/>
      <c r="I51" s="288"/>
      <c r="J51" s="288"/>
      <c r="K51" s="289"/>
    </row>
    <row r="52" spans="1:11">
      <c r="A52" s="947"/>
      <c r="B52" s="948"/>
      <c r="C52" s="943" t="s">
        <v>417</v>
      </c>
      <c r="D52" s="943"/>
      <c r="E52" s="943"/>
      <c r="F52" s="943"/>
      <c r="G52" s="943"/>
      <c r="H52" s="943"/>
      <c r="I52" s="943"/>
      <c r="J52" s="943"/>
      <c r="K52" s="944"/>
    </row>
  </sheetData>
  <sheetProtection sheet="1" objects="1" scenarios="1"/>
  <mergeCells count="70">
    <mergeCell ref="B28:C28"/>
    <mergeCell ref="D28:F28"/>
    <mergeCell ref="G28:J28"/>
    <mergeCell ref="C44:I44"/>
    <mergeCell ref="C46:I46"/>
    <mergeCell ref="C35:I35"/>
    <mergeCell ref="C32:I32"/>
    <mergeCell ref="G26:J26"/>
    <mergeCell ref="B27:C27"/>
    <mergeCell ref="D27:F27"/>
    <mergeCell ref="G27:J27"/>
    <mergeCell ref="B22:C22"/>
    <mergeCell ref="D22:F22"/>
    <mergeCell ref="G22:J22"/>
    <mergeCell ref="B25:C25"/>
    <mergeCell ref="D25:F25"/>
    <mergeCell ref="G25:J25"/>
    <mergeCell ref="C2:I2"/>
    <mergeCell ref="G17:J17"/>
    <mergeCell ref="C48:I48"/>
    <mergeCell ref="C45:I45"/>
    <mergeCell ref="C41:I41"/>
    <mergeCell ref="C38:I38"/>
    <mergeCell ref="C33:I33"/>
    <mergeCell ref="C34:I34"/>
    <mergeCell ref="C36:I36"/>
    <mergeCell ref="C37:I37"/>
    <mergeCell ref="C39:I39"/>
    <mergeCell ref="C40:I40"/>
    <mergeCell ref="C42:I42"/>
    <mergeCell ref="C43:I43"/>
    <mergeCell ref="B26:C26"/>
    <mergeCell ref="D26:F26"/>
    <mergeCell ref="B19:C19"/>
    <mergeCell ref="D19:F19"/>
    <mergeCell ref="G19:J19"/>
    <mergeCell ref="B7:J11"/>
    <mergeCell ref="B13:J13"/>
    <mergeCell ref="B14:C14"/>
    <mergeCell ref="D14:F14"/>
    <mergeCell ref="G14:J14"/>
    <mergeCell ref="B15:C15"/>
    <mergeCell ref="D15:F15"/>
    <mergeCell ref="G15:J15"/>
    <mergeCell ref="B16:C16"/>
    <mergeCell ref="D16:F16"/>
    <mergeCell ref="G16:J16"/>
    <mergeCell ref="B17:C17"/>
    <mergeCell ref="D17:F17"/>
    <mergeCell ref="C5:J5"/>
    <mergeCell ref="B23:C23"/>
    <mergeCell ref="D23:F23"/>
    <mergeCell ref="G23:J23"/>
    <mergeCell ref="B24:C24"/>
    <mergeCell ref="D24:F24"/>
    <mergeCell ref="G24:J24"/>
    <mergeCell ref="B20:C20"/>
    <mergeCell ref="D20:F20"/>
    <mergeCell ref="G20:J20"/>
    <mergeCell ref="B21:C21"/>
    <mergeCell ref="D21:F21"/>
    <mergeCell ref="G21:J21"/>
    <mergeCell ref="B18:C18"/>
    <mergeCell ref="D18:F18"/>
    <mergeCell ref="G18:J18"/>
    <mergeCell ref="A51:B52"/>
    <mergeCell ref="C52:K52"/>
    <mergeCell ref="C47:I47"/>
    <mergeCell ref="C49:I49"/>
    <mergeCell ref="C50:I50"/>
  </mergeCells>
  <hyperlinks>
    <hyperlink ref="C30" r:id="rId1" xr:uid="{00000000-0004-0000-0C00-000000000000}"/>
  </hyperlinks>
  <pageMargins left="0.5" right="0.5" top="0.5" bottom="0.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83"/>
  <sheetViews>
    <sheetView topLeftCell="A51" workbookViewId="0">
      <selection activeCell="K12" sqref="K12"/>
    </sheetView>
  </sheetViews>
  <sheetFormatPr baseColWidth="10" defaultColWidth="9.1640625" defaultRowHeight="13"/>
  <cols>
    <col min="1" max="1" width="8.33203125" style="3" customWidth="1"/>
    <col min="2" max="5" width="15.6640625" style="3" customWidth="1"/>
    <col min="6" max="6" width="4.5" style="3" customWidth="1"/>
    <col min="7" max="7" width="15.6640625" style="3" customWidth="1"/>
    <col min="8" max="8" width="4.5" style="3" customWidth="1"/>
    <col min="9" max="9" width="8.33203125" style="3" customWidth="1"/>
    <col min="10" max="16384" width="9.1640625" style="3"/>
  </cols>
  <sheetData>
    <row r="1" spans="1:9">
      <c r="A1" s="191"/>
      <c r="B1" s="193"/>
      <c r="C1" s="193"/>
      <c r="D1" s="193"/>
      <c r="E1" s="193"/>
      <c r="F1" s="193"/>
      <c r="G1" s="193"/>
      <c r="H1" s="193"/>
      <c r="I1" s="196"/>
    </row>
    <row r="2" spans="1:9" ht="14">
      <c r="A2" s="205"/>
      <c r="B2" s="206" t="s">
        <v>66</v>
      </c>
      <c r="C2" s="965">
        <f>'A. PSW'!B5</f>
        <v>0</v>
      </c>
      <c r="D2" s="965"/>
      <c r="E2" s="965"/>
      <c r="F2" s="965"/>
      <c r="G2" s="965"/>
      <c r="H2" s="965"/>
      <c r="I2" s="207"/>
    </row>
    <row r="3" spans="1:9" ht="14">
      <c r="A3" s="205"/>
      <c r="B3" s="985" t="s">
        <v>330</v>
      </c>
      <c r="C3" s="985"/>
      <c r="D3" s="985"/>
      <c r="E3" s="968" t="s">
        <v>6</v>
      </c>
      <c r="F3" s="968"/>
      <c r="G3" s="968" t="s">
        <v>68</v>
      </c>
      <c r="H3" s="968"/>
      <c r="I3" s="207"/>
    </row>
    <row r="4" spans="1:9" ht="14">
      <c r="A4" s="205"/>
      <c r="B4" s="985"/>
      <c r="C4" s="985"/>
      <c r="D4" s="985"/>
      <c r="E4" s="965"/>
      <c r="F4" s="965"/>
      <c r="G4" s="965"/>
      <c r="H4" s="965"/>
      <c r="I4" s="207"/>
    </row>
    <row r="5" spans="1:9" ht="14">
      <c r="A5" s="205"/>
      <c r="B5" s="987" t="s">
        <v>331</v>
      </c>
      <c r="C5" s="987"/>
      <c r="D5" s="987"/>
      <c r="E5" s="987"/>
      <c r="F5" s="987"/>
      <c r="G5" s="987"/>
      <c r="H5" s="987"/>
      <c r="I5" s="207"/>
    </row>
    <row r="6" spans="1:9" ht="14">
      <c r="A6" s="205"/>
      <c r="B6" s="988" t="s">
        <v>332</v>
      </c>
      <c r="C6" s="988"/>
      <c r="D6" s="988"/>
      <c r="E6" s="988"/>
      <c r="F6" s="988"/>
      <c r="G6" s="988"/>
      <c r="H6" s="201"/>
      <c r="I6" s="207"/>
    </row>
    <row r="7" spans="1:9" ht="14">
      <c r="A7" s="208"/>
      <c r="B7" s="988"/>
      <c r="C7" s="988"/>
      <c r="D7" s="988"/>
      <c r="E7" s="988"/>
      <c r="F7" s="988"/>
      <c r="G7" s="988"/>
      <c r="H7" s="209"/>
      <c r="I7" s="210"/>
    </row>
    <row r="8" spans="1:9" ht="14">
      <c r="A8" s="205"/>
      <c r="B8" s="986" t="s">
        <v>333</v>
      </c>
      <c r="C8" s="986"/>
      <c r="D8" s="986"/>
      <c r="E8" s="986"/>
      <c r="F8" s="986"/>
      <c r="G8" s="986"/>
      <c r="H8" s="986"/>
      <c r="I8" s="207"/>
    </row>
    <row r="9" spans="1:9" ht="14">
      <c r="A9" s="205"/>
      <c r="B9" s="211"/>
      <c r="C9" s="212" t="s">
        <v>6</v>
      </c>
      <c r="D9" s="212" t="s">
        <v>68</v>
      </c>
      <c r="E9" s="212" t="s">
        <v>334</v>
      </c>
      <c r="F9" s="979" t="s">
        <v>335</v>
      </c>
      <c r="G9" s="980"/>
      <c r="H9" s="981"/>
      <c r="I9" s="207"/>
    </row>
    <row r="10" spans="1:9" ht="14">
      <c r="A10" s="205"/>
      <c r="B10" s="213" t="s">
        <v>336</v>
      </c>
      <c r="C10" s="214"/>
      <c r="D10" s="215"/>
      <c r="E10" s="215"/>
      <c r="F10" s="982"/>
      <c r="G10" s="983"/>
      <c r="H10" s="984"/>
      <c r="I10" s="207"/>
    </row>
    <row r="11" spans="1:9" ht="14">
      <c r="A11" s="205"/>
      <c r="B11" s="213" t="s">
        <v>337</v>
      </c>
      <c r="C11" s="214"/>
      <c r="D11" s="215"/>
      <c r="E11" s="215"/>
      <c r="F11" s="982"/>
      <c r="G11" s="983"/>
      <c r="H11" s="984"/>
      <c r="I11" s="207"/>
    </row>
    <row r="12" spans="1:9" ht="14">
      <c r="A12" s="205"/>
      <c r="B12" s="213" t="s">
        <v>338</v>
      </c>
      <c r="C12" s="214"/>
      <c r="D12" s="215"/>
      <c r="E12" s="215"/>
      <c r="F12" s="982"/>
      <c r="G12" s="983"/>
      <c r="H12" s="984"/>
      <c r="I12" s="207"/>
    </row>
    <row r="13" spans="1:9" ht="14">
      <c r="A13" s="205"/>
      <c r="B13" s="213" t="s">
        <v>339</v>
      </c>
      <c r="C13" s="214"/>
      <c r="D13" s="215"/>
      <c r="E13" s="215"/>
      <c r="F13" s="982"/>
      <c r="G13" s="983"/>
      <c r="H13" s="984"/>
      <c r="I13" s="207"/>
    </row>
    <row r="14" spans="1:9" ht="27.75" customHeight="1">
      <c r="A14" s="205"/>
      <c r="B14" s="989" t="s">
        <v>340</v>
      </c>
      <c r="C14" s="989"/>
      <c r="D14" s="989"/>
      <c r="E14" s="989"/>
      <c r="F14" s="989"/>
      <c r="G14" s="989"/>
      <c r="H14" s="989"/>
      <c r="I14" s="207"/>
    </row>
    <row r="15" spans="1:9" ht="14">
      <c r="A15" s="205"/>
      <c r="B15" s="211"/>
      <c r="C15" s="212" t="s">
        <v>6</v>
      </c>
      <c r="D15" s="212" t="s">
        <v>68</v>
      </c>
      <c r="E15" s="212" t="s">
        <v>334</v>
      </c>
      <c r="F15" s="979" t="s">
        <v>335</v>
      </c>
      <c r="G15" s="980"/>
      <c r="H15" s="981"/>
      <c r="I15" s="207"/>
    </row>
    <row r="16" spans="1:9" ht="14">
      <c r="A16" s="205"/>
      <c r="B16" s="213" t="s">
        <v>336</v>
      </c>
      <c r="C16" s="214"/>
      <c r="D16" s="215"/>
      <c r="E16" s="215"/>
      <c r="F16" s="982"/>
      <c r="G16" s="983"/>
      <c r="H16" s="984"/>
      <c r="I16" s="207"/>
    </row>
    <row r="17" spans="1:9" ht="14">
      <c r="A17" s="205"/>
      <c r="B17" s="213" t="s">
        <v>337</v>
      </c>
      <c r="C17" s="214"/>
      <c r="D17" s="215"/>
      <c r="E17" s="215"/>
      <c r="F17" s="982"/>
      <c r="G17" s="983"/>
      <c r="H17" s="984"/>
      <c r="I17" s="207"/>
    </row>
    <row r="18" spans="1:9" ht="14">
      <c r="A18" s="205"/>
      <c r="B18" s="213" t="s">
        <v>338</v>
      </c>
      <c r="C18" s="214"/>
      <c r="D18" s="215"/>
      <c r="E18" s="215"/>
      <c r="F18" s="982"/>
      <c r="G18" s="983"/>
      <c r="H18" s="984"/>
      <c r="I18" s="207"/>
    </row>
    <row r="19" spans="1:9" ht="14">
      <c r="A19" s="205"/>
      <c r="B19" s="213" t="s">
        <v>339</v>
      </c>
      <c r="C19" s="214"/>
      <c r="D19" s="215"/>
      <c r="E19" s="215"/>
      <c r="F19" s="982"/>
      <c r="G19" s="983"/>
      <c r="H19" s="984"/>
      <c r="I19" s="207"/>
    </row>
    <row r="20" spans="1:9" ht="14">
      <c r="A20" s="205"/>
      <c r="B20" s="989" t="s">
        <v>341</v>
      </c>
      <c r="C20" s="989"/>
      <c r="D20" s="989"/>
      <c r="E20" s="989"/>
      <c r="F20" s="989"/>
      <c r="G20" s="989"/>
      <c r="H20" s="989"/>
      <c r="I20" s="207"/>
    </row>
    <row r="21" spans="1:9" ht="14">
      <c r="A21" s="205"/>
      <c r="B21" s="211"/>
      <c r="C21" s="212" t="s">
        <v>6</v>
      </c>
      <c r="D21" s="212" t="s">
        <v>68</v>
      </c>
      <c r="E21" s="212" t="s">
        <v>334</v>
      </c>
      <c r="F21" s="979" t="s">
        <v>335</v>
      </c>
      <c r="G21" s="980"/>
      <c r="H21" s="981"/>
      <c r="I21" s="207"/>
    </row>
    <row r="22" spans="1:9" ht="14">
      <c r="A22" s="205"/>
      <c r="B22" s="213" t="s">
        <v>336</v>
      </c>
      <c r="C22" s="214"/>
      <c r="D22" s="215"/>
      <c r="E22" s="215"/>
      <c r="F22" s="982"/>
      <c r="G22" s="983"/>
      <c r="H22" s="984"/>
      <c r="I22" s="207"/>
    </row>
    <row r="23" spans="1:9" ht="14">
      <c r="A23" s="205"/>
      <c r="B23" s="213" t="s">
        <v>337</v>
      </c>
      <c r="C23" s="214"/>
      <c r="D23" s="215"/>
      <c r="E23" s="215"/>
      <c r="F23" s="982"/>
      <c r="G23" s="983"/>
      <c r="H23" s="984"/>
      <c r="I23" s="207"/>
    </row>
    <row r="24" spans="1:9" ht="14">
      <c r="A24" s="205"/>
      <c r="B24" s="213" t="s">
        <v>338</v>
      </c>
      <c r="C24" s="214"/>
      <c r="D24" s="215"/>
      <c r="E24" s="215"/>
      <c r="F24" s="982"/>
      <c r="G24" s="983"/>
      <c r="H24" s="984"/>
      <c r="I24" s="207"/>
    </row>
    <row r="25" spans="1:9" ht="14">
      <c r="A25" s="205"/>
      <c r="B25" s="213" t="s">
        <v>339</v>
      </c>
      <c r="C25" s="214"/>
      <c r="D25" s="215"/>
      <c r="E25" s="215"/>
      <c r="F25" s="982"/>
      <c r="G25" s="983"/>
      <c r="H25" s="984"/>
      <c r="I25" s="207"/>
    </row>
    <row r="26" spans="1:9" ht="14">
      <c r="A26" s="205"/>
      <c r="B26" s="989" t="s">
        <v>342</v>
      </c>
      <c r="C26" s="989"/>
      <c r="D26" s="989"/>
      <c r="E26" s="989"/>
      <c r="F26" s="989"/>
      <c r="G26" s="989"/>
      <c r="H26" s="989"/>
      <c r="I26" s="207"/>
    </row>
    <row r="27" spans="1:9" ht="14">
      <c r="A27" s="205"/>
      <c r="B27" s="211"/>
      <c r="C27" s="212" t="s">
        <v>6</v>
      </c>
      <c r="D27" s="212" t="s">
        <v>68</v>
      </c>
      <c r="E27" s="212" t="s">
        <v>334</v>
      </c>
      <c r="F27" s="979" t="s">
        <v>335</v>
      </c>
      <c r="G27" s="980"/>
      <c r="H27" s="981"/>
      <c r="I27" s="207"/>
    </row>
    <row r="28" spans="1:9" ht="14">
      <c r="A28" s="205"/>
      <c r="B28" s="213" t="s">
        <v>336</v>
      </c>
      <c r="C28" s="214"/>
      <c r="D28" s="215"/>
      <c r="E28" s="215"/>
      <c r="F28" s="982"/>
      <c r="G28" s="983"/>
      <c r="H28" s="984"/>
      <c r="I28" s="207"/>
    </row>
    <row r="29" spans="1:9" ht="14">
      <c r="A29" s="205"/>
      <c r="B29" s="213" t="s">
        <v>337</v>
      </c>
      <c r="C29" s="214"/>
      <c r="D29" s="215"/>
      <c r="E29" s="215"/>
      <c r="F29" s="982"/>
      <c r="G29" s="983"/>
      <c r="H29" s="984"/>
      <c r="I29" s="207"/>
    </row>
    <row r="30" spans="1:9" ht="14">
      <c r="A30" s="205"/>
      <c r="B30" s="213" t="s">
        <v>338</v>
      </c>
      <c r="C30" s="214"/>
      <c r="D30" s="215"/>
      <c r="E30" s="215"/>
      <c r="F30" s="982"/>
      <c r="G30" s="983"/>
      <c r="H30" s="984"/>
      <c r="I30" s="207"/>
    </row>
    <row r="31" spans="1:9" ht="14">
      <c r="A31" s="205"/>
      <c r="B31" s="213" t="s">
        <v>339</v>
      </c>
      <c r="C31" s="214"/>
      <c r="D31" s="215"/>
      <c r="E31" s="215"/>
      <c r="F31" s="982"/>
      <c r="G31" s="983"/>
      <c r="H31" s="984"/>
      <c r="I31" s="207"/>
    </row>
    <row r="32" spans="1:9" ht="29.25" customHeight="1">
      <c r="A32" s="205"/>
      <c r="B32" s="989" t="s">
        <v>343</v>
      </c>
      <c r="C32" s="989"/>
      <c r="D32" s="989"/>
      <c r="E32" s="989"/>
      <c r="F32" s="989"/>
      <c r="G32" s="989"/>
      <c r="H32" s="989"/>
      <c r="I32" s="207"/>
    </row>
    <row r="33" spans="1:9" ht="14">
      <c r="A33" s="205"/>
      <c r="B33" s="211"/>
      <c r="C33" s="212" t="s">
        <v>6</v>
      </c>
      <c r="D33" s="212" t="s">
        <v>68</v>
      </c>
      <c r="E33" s="212" t="s">
        <v>334</v>
      </c>
      <c r="F33" s="979" t="s">
        <v>335</v>
      </c>
      <c r="G33" s="980"/>
      <c r="H33" s="981"/>
      <c r="I33" s="207"/>
    </row>
    <row r="34" spans="1:9" ht="14">
      <c r="A34" s="205"/>
      <c r="B34" s="213" t="s">
        <v>336</v>
      </c>
      <c r="C34" s="214"/>
      <c r="D34" s="215"/>
      <c r="E34" s="215"/>
      <c r="F34" s="982"/>
      <c r="G34" s="983"/>
      <c r="H34" s="984"/>
      <c r="I34" s="207"/>
    </row>
    <row r="35" spans="1:9" ht="14">
      <c r="A35" s="205"/>
      <c r="B35" s="213" t="s">
        <v>337</v>
      </c>
      <c r="C35" s="214"/>
      <c r="D35" s="215"/>
      <c r="E35" s="215"/>
      <c r="F35" s="982"/>
      <c r="G35" s="983"/>
      <c r="H35" s="984"/>
      <c r="I35" s="207"/>
    </row>
    <row r="36" spans="1:9" ht="14">
      <c r="A36" s="205"/>
      <c r="B36" s="213" t="s">
        <v>338</v>
      </c>
      <c r="C36" s="214"/>
      <c r="D36" s="215"/>
      <c r="E36" s="215"/>
      <c r="F36" s="982"/>
      <c r="G36" s="983"/>
      <c r="H36" s="984"/>
      <c r="I36" s="207"/>
    </row>
    <row r="37" spans="1:9" ht="14">
      <c r="A37" s="205"/>
      <c r="B37" s="213" t="s">
        <v>339</v>
      </c>
      <c r="C37" s="214"/>
      <c r="D37" s="215"/>
      <c r="E37" s="215"/>
      <c r="F37" s="982"/>
      <c r="G37" s="983"/>
      <c r="H37" s="984"/>
      <c r="I37" s="207"/>
    </row>
    <row r="38" spans="1:9" ht="29.25" customHeight="1">
      <c r="A38" s="205"/>
      <c r="B38" s="989" t="s">
        <v>344</v>
      </c>
      <c r="C38" s="989"/>
      <c r="D38" s="989"/>
      <c r="E38" s="989"/>
      <c r="F38" s="989"/>
      <c r="G38" s="989"/>
      <c r="H38" s="989"/>
      <c r="I38" s="207"/>
    </row>
    <row r="39" spans="1:9" ht="14">
      <c r="A39" s="205"/>
      <c r="B39" s="216"/>
      <c r="C39" s="217" t="s">
        <v>6</v>
      </c>
      <c r="D39" s="217" t="s">
        <v>68</v>
      </c>
      <c r="E39" s="217" t="s">
        <v>334</v>
      </c>
      <c r="F39" s="995" t="s">
        <v>335</v>
      </c>
      <c r="G39" s="996"/>
      <c r="H39" s="997"/>
      <c r="I39" s="207"/>
    </row>
    <row r="40" spans="1:9" ht="14">
      <c r="A40" s="205"/>
      <c r="B40" s="213" t="s">
        <v>336</v>
      </c>
      <c r="C40" s="214"/>
      <c r="D40" s="215"/>
      <c r="E40" s="215"/>
      <c r="F40" s="982"/>
      <c r="G40" s="983"/>
      <c r="H40" s="984"/>
      <c r="I40" s="207"/>
    </row>
    <row r="41" spans="1:9" ht="14">
      <c r="A41" s="205"/>
      <c r="B41" s="213" t="s">
        <v>337</v>
      </c>
      <c r="C41" s="214"/>
      <c r="D41" s="215"/>
      <c r="E41" s="215"/>
      <c r="F41" s="982"/>
      <c r="G41" s="983"/>
      <c r="H41" s="984"/>
      <c r="I41" s="207"/>
    </row>
    <row r="42" spans="1:9" ht="14">
      <c r="A42" s="205"/>
      <c r="B42" s="213" t="s">
        <v>338</v>
      </c>
      <c r="C42" s="214"/>
      <c r="D42" s="215"/>
      <c r="E42" s="215"/>
      <c r="F42" s="982"/>
      <c r="G42" s="983"/>
      <c r="H42" s="984"/>
      <c r="I42" s="207"/>
    </row>
    <row r="43" spans="1:9" ht="14">
      <c r="A43" s="205"/>
      <c r="B43" s="213" t="s">
        <v>339</v>
      </c>
      <c r="C43" s="214"/>
      <c r="D43" s="215"/>
      <c r="E43" s="215"/>
      <c r="F43" s="982"/>
      <c r="G43" s="983"/>
      <c r="H43" s="984"/>
      <c r="I43" s="207"/>
    </row>
    <row r="44" spans="1:9" ht="7.25" customHeight="1">
      <c r="A44" s="205"/>
      <c r="B44" s="204"/>
      <c r="C44" s="203"/>
      <c r="D44" s="203"/>
      <c r="E44" s="203"/>
      <c r="F44" s="203"/>
      <c r="G44" s="203"/>
      <c r="H44" s="201"/>
      <c r="I44" s="207"/>
    </row>
    <row r="45" spans="1:9" ht="14">
      <c r="A45" s="208"/>
      <c r="B45" s="992" t="s">
        <v>345</v>
      </c>
      <c r="C45" s="992"/>
      <c r="D45" s="992"/>
      <c r="E45" s="992"/>
      <c r="F45" s="992"/>
      <c r="G45" s="992"/>
      <c r="H45" s="992"/>
      <c r="I45" s="210"/>
    </row>
    <row r="46" spans="1:9" ht="14">
      <c r="A46" s="205"/>
      <c r="B46" s="990" t="s">
        <v>346</v>
      </c>
      <c r="C46" s="990"/>
      <c r="D46" s="990"/>
      <c r="E46" s="990"/>
      <c r="F46" s="990"/>
      <c r="G46" s="990"/>
      <c r="H46" s="201"/>
      <c r="I46" s="207"/>
    </row>
    <row r="47" spans="1:9" ht="7.25" customHeight="1">
      <c r="A47" s="205"/>
      <c r="B47" s="218"/>
      <c r="C47" s="218"/>
      <c r="D47" s="218"/>
      <c r="E47" s="218"/>
      <c r="F47" s="218"/>
      <c r="G47" s="218"/>
      <c r="H47" s="201"/>
      <c r="I47" s="207"/>
    </row>
    <row r="48" spans="1:9" ht="14">
      <c r="A48" s="219"/>
      <c r="B48" s="220"/>
      <c r="C48" s="221"/>
      <c r="D48" s="221"/>
      <c r="E48" s="221"/>
      <c r="F48" s="221"/>
      <c r="G48" s="221"/>
      <c r="H48" s="200"/>
      <c r="I48" s="222"/>
    </row>
    <row r="49" spans="1:9" ht="14">
      <c r="A49" s="208"/>
      <c r="B49" s="991" t="s">
        <v>347</v>
      </c>
      <c r="C49" s="991"/>
      <c r="D49" s="991"/>
      <c r="E49" s="991"/>
      <c r="F49" s="991"/>
      <c r="G49" s="991"/>
      <c r="H49" s="223"/>
      <c r="I49" s="210"/>
    </row>
    <row r="50" spans="1:9" ht="14">
      <c r="A50" s="205"/>
      <c r="B50" s="994"/>
      <c r="C50" s="994"/>
      <c r="D50" s="994"/>
      <c r="E50" s="995" t="s">
        <v>6</v>
      </c>
      <c r="F50" s="997"/>
      <c r="G50" s="993" t="s">
        <v>68</v>
      </c>
      <c r="H50" s="993"/>
      <c r="I50" s="207"/>
    </row>
    <row r="51" spans="1:9" ht="28" customHeight="1">
      <c r="A51" s="205"/>
      <c r="B51" s="976" t="s">
        <v>348</v>
      </c>
      <c r="C51" s="976"/>
      <c r="D51" s="977"/>
      <c r="E51" s="974"/>
      <c r="F51" s="975"/>
      <c r="G51" s="973"/>
      <c r="H51" s="973"/>
      <c r="I51" s="207"/>
    </row>
    <row r="52" spans="1:9" ht="28" customHeight="1">
      <c r="A52" s="205"/>
      <c r="B52" s="976" t="s">
        <v>349</v>
      </c>
      <c r="C52" s="976"/>
      <c r="D52" s="977"/>
      <c r="E52" s="974"/>
      <c r="F52" s="975"/>
      <c r="G52" s="973"/>
      <c r="H52" s="973"/>
      <c r="I52" s="207"/>
    </row>
    <row r="53" spans="1:9" ht="28" customHeight="1">
      <c r="A53" s="205"/>
      <c r="B53" s="976" t="s">
        <v>350</v>
      </c>
      <c r="C53" s="976"/>
      <c r="D53" s="977"/>
      <c r="E53" s="974"/>
      <c r="F53" s="975"/>
      <c r="G53" s="973"/>
      <c r="H53" s="973"/>
      <c r="I53" s="207"/>
    </row>
    <row r="54" spans="1:9" ht="42" customHeight="1">
      <c r="A54" s="205"/>
      <c r="B54" s="976" t="s">
        <v>351</v>
      </c>
      <c r="C54" s="976"/>
      <c r="D54" s="977"/>
      <c r="E54" s="974"/>
      <c r="F54" s="975"/>
      <c r="G54" s="973"/>
      <c r="H54" s="973"/>
      <c r="I54" s="207"/>
    </row>
    <row r="55" spans="1:9" ht="28" customHeight="1">
      <c r="A55" s="205"/>
      <c r="B55" s="976" t="s">
        <v>352</v>
      </c>
      <c r="C55" s="976"/>
      <c r="D55" s="977"/>
      <c r="E55" s="974"/>
      <c r="F55" s="975"/>
      <c r="G55" s="973"/>
      <c r="H55" s="973"/>
      <c r="I55" s="207"/>
    </row>
    <row r="56" spans="1:9" ht="75" customHeight="1">
      <c r="A56" s="205"/>
      <c r="B56" s="976" t="s">
        <v>353</v>
      </c>
      <c r="C56" s="976"/>
      <c r="D56" s="977"/>
      <c r="E56" s="974"/>
      <c r="F56" s="975"/>
      <c r="G56" s="973"/>
      <c r="H56" s="973"/>
      <c r="I56" s="207"/>
    </row>
    <row r="57" spans="1:9" ht="14">
      <c r="A57" s="205"/>
      <c r="B57" s="976" t="s">
        <v>354</v>
      </c>
      <c r="C57" s="976"/>
      <c r="D57" s="977"/>
      <c r="E57" s="974"/>
      <c r="F57" s="975"/>
      <c r="G57" s="973"/>
      <c r="H57" s="973"/>
      <c r="I57" s="207"/>
    </row>
    <row r="58" spans="1:9" ht="42" customHeight="1">
      <c r="A58" s="205"/>
      <c r="B58" s="976" t="s">
        <v>355</v>
      </c>
      <c r="C58" s="976"/>
      <c r="D58" s="977"/>
      <c r="E58" s="974"/>
      <c r="F58" s="975"/>
      <c r="G58" s="973"/>
      <c r="H58" s="973"/>
      <c r="I58" s="207"/>
    </row>
    <row r="59" spans="1:9" ht="28" customHeight="1">
      <c r="A59" s="205"/>
      <c r="B59" s="976" t="s">
        <v>356</v>
      </c>
      <c r="C59" s="976"/>
      <c r="D59" s="977"/>
      <c r="E59" s="974"/>
      <c r="F59" s="975"/>
      <c r="G59" s="973"/>
      <c r="H59" s="973"/>
      <c r="I59" s="207"/>
    </row>
    <row r="60" spans="1:9" ht="14">
      <c r="A60" s="205"/>
      <c r="B60" s="976" t="s">
        <v>357</v>
      </c>
      <c r="C60" s="976"/>
      <c r="D60" s="977"/>
      <c r="E60" s="974"/>
      <c r="F60" s="975"/>
      <c r="G60" s="973"/>
      <c r="H60" s="973"/>
      <c r="I60" s="207"/>
    </row>
    <row r="61" spans="1:9" ht="14">
      <c r="A61" s="205"/>
      <c r="B61" s="201"/>
      <c r="C61" s="203"/>
      <c r="D61" s="203"/>
      <c r="E61" s="203"/>
      <c r="F61" s="203"/>
      <c r="G61" s="203"/>
      <c r="H61" s="201"/>
      <c r="I61" s="207"/>
    </row>
    <row r="62" spans="1:9" ht="14">
      <c r="A62" s="205"/>
      <c r="B62" s="964"/>
      <c r="C62" s="964"/>
      <c r="D62" s="964"/>
      <c r="E62" s="964"/>
      <c r="F62" s="964"/>
      <c r="G62" s="964"/>
      <c r="H62" s="201"/>
      <c r="I62" s="207"/>
    </row>
    <row r="63" spans="1:9" ht="14">
      <c r="A63" s="205"/>
      <c r="B63" s="978" t="s">
        <v>64</v>
      </c>
      <c r="C63" s="978"/>
      <c r="D63" s="978"/>
      <c r="E63" s="978"/>
      <c r="F63" s="978"/>
      <c r="G63" s="978"/>
      <c r="H63" s="201"/>
      <c r="I63" s="207"/>
    </row>
    <row r="64" spans="1:9" ht="14">
      <c r="A64" s="205"/>
      <c r="B64" s="201"/>
      <c r="C64" s="201"/>
      <c r="D64" s="201"/>
      <c r="E64" s="201"/>
      <c r="F64" s="201"/>
      <c r="G64" s="201"/>
      <c r="H64" s="201"/>
      <c r="I64" s="207"/>
    </row>
    <row r="65" spans="1:9" ht="14">
      <c r="A65" s="205"/>
      <c r="B65" s="964"/>
      <c r="C65" s="964"/>
      <c r="D65" s="964"/>
      <c r="E65" s="964"/>
      <c r="F65" s="964"/>
      <c r="G65" s="964"/>
      <c r="H65" s="201"/>
      <c r="I65" s="207"/>
    </row>
    <row r="66" spans="1:9" ht="14">
      <c r="A66" s="205"/>
      <c r="B66" s="978" t="s">
        <v>324</v>
      </c>
      <c r="C66" s="978"/>
      <c r="D66" s="978"/>
      <c r="E66" s="978"/>
      <c r="F66" s="978"/>
      <c r="G66" s="978"/>
      <c r="H66" s="201"/>
      <c r="I66" s="207"/>
    </row>
    <row r="67" spans="1:9" ht="14">
      <c r="A67" s="205"/>
      <c r="B67" s="201"/>
      <c r="C67" s="201"/>
      <c r="D67" s="201"/>
      <c r="E67" s="201"/>
      <c r="F67" s="201"/>
      <c r="G67" s="201"/>
      <c r="H67" s="201"/>
      <c r="I67" s="207"/>
    </row>
    <row r="68" spans="1:9" ht="14">
      <c r="A68" s="205"/>
      <c r="B68" s="964"/>
      <c r="C68" s="964"/>
      <c r="D68" s="964"/>
      <c r="E68" s="964"/>
      <c r="F68" s="964"/>
      <c r="G68" s="964"/>
      <c r="H68" s="201"/>
      <c r="I68" s="207"/>
    </row>
    <row r="69" spans="1:9" ht="14">
      <c r="A69" s="205"/>
      <c r="B69" s="978" t="s">
        <v>325</v>
      </c>
      <c r="C69" s="978"/>
      <c r="D69" s="978"/>
      <c r="E69" s="978"/>
      <c r="F69" s="978"/>
      <c r="G69" s="978"/>
      <c r="H69" s="201"/>
      <c r="I69" s="207"/>
    </row>
    <row r="70" spans="1:9" ht="14">
      <c r="A70" s="205"/>
      <c r="B70" s="201"/>
      <c r="C70" s="201"/>
      <c r="D70" s="201"/>
      <c r="E70" s="201"/>
      <c r="F70" s="201"/>
      <c r="G70" s="201"/>
      <c r="H70" s="201"/>
      <c r="I70" s="207"/>
    </row>
    <row r="71" spans="1:9" ht="14">
      <c r="A71" s="205"/>
      <c r="B71" s="964"/>
      <c r="C71" s="964"/>
      <c r="D71" s="964"/>
      <c r="E71" s="964"/>
      <c r="F71" s="964"/>
      <c r="G71" s="964"/>
      <c r="H71" s="201"/>
      <c r="I71" s="207"/>
    </row>
    <row r="72" spans="1:9" ht="14">
      <c r="A72" s="205"/>
      <c r="B72" s="978" t="s">
        <v>358</v>
      </c>
      <c r="C72" s="978"/>
      <c r="D72" s="978"/>
      <c r="E72" s="978"/>
      <c r="F72" s="978"/>
      <c r="G72" s="978"/>
      <c r="H72" s="201"/>
      <c r="I72" s="207"/>
    </row>
    <row r="73" spans="1:9" ht="14">
      <c r="A73" s="205"/>
      <c r="B73" s="224"/>
      <c r="C73" s="224"/>
      <c r="D73" s="224"/>
      <c r="E73" s="224"/>
      <c r="F73" s="224"/>
      <c r="G73" s="224"/>
      <c r="H73" s="201"/>
      <c r="I73" s="207"/>
    </row>
    <row r="74" spans="1:9" ht="14">
      <c r="A74" s="205"/>
      <c r="B74" s="201"/>
      <c r="C74" s="201"/>
      <c r="D74" s="201"/>
      <c r="E74" s="201"/>
      <c r="F74" s="201"/>
      <c r="G74" s="201"/>
      <c r="H74" s="201"/>
      <c r="I74" s="207"/>
    </row>
    <row r="75" spans="1:9" ht="14">
      <c r="A75" s="205"/>
      <c r="B75" s="964"/>
      <c r="C75" s="964"/>
      <c r="D75" s="964"/>
      <c r="E75" s="964"/>
      <c r="F75" s="964"/>
      <c r="G75" s="964"/>
      <c r="H75" s="201"/>
      <c r="I75" s="207"/>
    </row>
    <row r="76" spans="1:9" ht="14">
      <c r="A76" s="205"/>
      <c r="B76" s="978" t="s">
        <v>65</v>
      </c>
      <c r="C76" s="978"/>
      <c r="D76" s="978"/>
      <c r="E76" s="978"/>
      <c r="F76" s="978"/>
      <c r="G76" s="978"/>
      <c r="H76" s="201"/>
      <c r="I76" s="207"/>
    </row>
    <row r="77" spans="1:9" ht="14">
      <c r="A77" s="205"/>
      <c r="B77" s="201"/>
      <c r="C77" s="203"/>
      <c r="D77" s="203"/>
      <c r="E77" s="203"/>
      <c r="F77" s="203"/>
      <c r="G77" s="203"/>
      <c r="H77" s="201"/>
      <c r="I77" s="207"/>
    </row>
    <row r="78" spans="1:9" ht="14">
      <c r="A78" s="205"/>
      <c r="B78" s="201"/>
      <c r="C78" s="203"/>
      <c r="D78" s="203"/>
      <c r="E78" s="203"/>
      <c r="F78" s="203"/>
      <c r="G78" s="203"/>
      <c r="H78" s="201"/>
      <c r="I78" s="207"/>
    </row>
    <row r="79" spans="1:9" ht="14">
      <c r="A79" s="205"/>
      <c r="B79" s="964"/>
      <c r="C79" s="964"/>
      <c r="D79" s="964"/>
      <c r="E79" s="964"/>
      <c r="F79" s="964"/>
      <c r="G79" s="964"/>
      <c r="H79" s="201"/>
      <c r="I79" s="207"/>
    </row>
    <row r="80" spans="1:9" ht="14">
      <c r="A80" s="205"/>
      <c r="B80" s="978" t="s">
        <v>29</v>
      </c>
      <c r="C80" s="978"/>
      <c r="D80" s="978"/>
      <c r="E80" s="978"/>
      <c r="F80" s="978"/>
      <c r="G80" s="978"/>
      <c r="H80" s="201"/>
      <c r="I80" s="207"/>
    </row>
    <row r="81" spans="1:9" ht="15" thickBot="1">
      <c r="A81" s="205"/>
      <c r="B81" s="201"/>
      <c r="C81" s="203"/>
      <c r="D81" s="203"/>
      <c r="E81" s="203"/>
      <c r="F81" s="203"/>
      <c r="G81" s="203"/>
      <c r="H81" s="201"/>
      <c r="I81" s="207"/>
    </row>
    <row r="82" spans="1:9" ht="25" customHeight="1">
      <c r="A82" s="945" t="s">
        <v>416</v>
      </c>
      <c r="B82" s="946"/>
      <c r="C82" s="971"/>
      <c r="D82" s="971"/>
      <c r="E82" s="971"/>
      <c r="F82" s="971"/>
      <c r="G82" s="971"/>
      <c r="H82" s="971"/>
      <c r="I82" s="972"/>
    </row>
    <row r="83" spans="1:9">
      <c r="A83" s="947"/>
      <c r="B83" s="948"/>
      <c r="C83" s="943" t="s">
        <v>417</v>
      </c>
      <c r="D83" s="943"/>
      <c r="E83" s="943"/>
      <c r="F83" s="943"/>
      <c r="G83" s="943"/>
      <c r="H83" s="943"/>
      <c r="I83" s="944"/>
    </row>
  </sheetData>
  <sheetProtection sheet="1" objects="1" scenarios="1"/>
  <mergeCells count="95">
    <mergeCell ref="G52:H52"/>
    <mergeCell ref="E53:F53"/>
    <mergeCell ref="E52:F52"/>
    <mergeCell ref="E51:F51"/>
    <mergeCell ref="E50:F50"/>
    <mergeCell ref="B45:H45"/>
    <mergeCell ref="G50:H50"/>
    <mergeCell ref="G51:H51"/>
    <mergeCell ref="B50:D50"/>
    <mergeCell ref="F33:H33"/>
    <mergeCell ref="F34:H34"/>
    <mergeCell ref="F35:H35"/>
    <mergeCell ref="F36:H36"/>
    <mergeCell ref="F37:H37"/>
    <mergeCell ref="F39:H39"/>
    <mergeCell ref="F40:H40"/>
    <mergeCell ref="F41:H41"/>
    <mergeCell ref="F42:H42"/>
    <mergeCell ref="F43:H43"/>
    <mergeCell ref="B71:G71"/>
    <mergeCell ref="B72:G72"/>
    <mergeCell ref="B75:G75"/>
    <mergeCell ref="F23:H23"/>
    <mergeCell ref="F24:H24"/>
    <mergeCell ref="F25:H25"/>
    <mergeCell ref="F27:H27"/>
    <mergeCell ref="F28:H28"/>
    <mergeCell ref="F29:H29"/>
    <mergeCell ref="B32:H32"/>
    <mergeCell ref="B26:H26"/>
    <mergeCell ref="F30:H30"/>
    <mergeCell ref="B52:D52"/>
    <mergeCell ref="B51:D51"/>
    <mergeCell ref="B46:G46"/>
    <mergeCell ref="B49:G49"/>
    <mergeCell ref="F13:H13"/>
    <mergeCell ref="F31:H31"/>
    <mergeCell ref="B76:G76"/>
    <mergeCell ref="B55:D55"/>
    <mergeCell ref="B54:D54"/>
    <mergeCell ref="B20:H20"/>
    <mergeCell ref="B14:H14"/>
    <mergeCell ref="B38:H38"/>
    <mergeCell ref="F16:H16"/>
    <mergeCell ref="F17:H17"/>
    <mergeCell ref="F18:H18"/>
    <mergeCell ref="F19:H19"/>
    <mergeCell ref="F15:H15"/>
    <mergeCell ref="F21:H21"/>
    <mergeCell ref="F22:H22"/>
    <mergeCell ref="B62:G62"/>
    <mergeCell ref="C2:H2"/>
    <mergeCell ref="F9:H9"/>
    <mergeCell ref="F10:H10"/>
    <mergeCell ref="F11:H11"/>
    <mergeCell ref="F12:H12"/>
    <mergeCell ref="B3:D4"/>
    <mergeCell ref="B8:H8"/>
    <mergeCell ref="G3:H3"/>
    <mergeCell ref="G4:H4"/>
    <mergeCell ref="E3:F3"/>
    <mergeCell ref="E4:F4"/>
    <mergeCell ref="B5:H5"/>
    <mergeCell ref="B6:G7"/>
    <mergeCell ref="G58:H58"/>
    <mergeCell ref="G57:H57"/>
    <mergeCell ref="B53:D53"/>
    <mergeCell ref="E57:F57"/>
    <mergeCell ref="E58:F58"/>
    <mergeCell ref="E54:F54"/>
    <mergeCell ref="E55:F55"/>
    <mergeCell ref="E56:F56"/>
    <mergeCell ref="B58:D58"/>
    <mergeCell ref="B57:D57"/>
    <mergeCell ref="B56:D56"/>
    <mergeCell ref="G56:H56"/>
    <mergeCell ref="G55:H55"/>
    <mergeCell ref="G54:H54"/>
    <mergeCell ref="G53:H53"/>
    <mergeCell ref="A82:B83"/>
    <mergeCell ref="C83:I83"/>
    <mergeCell ref="C82:I82"/>
    <mergeCell ref="G60:H60"/>
    <mergeCell ref="G59:H59"/>
    <mergeCell ref="E59:F59"/>
    <mergeCell ref="E60:F60"/>
    <mergeCell ref="B60:D60"/>
    <mergeCell ref="B59:D59"/>
    <mergeCell ref="B79:G79"/>
    <mergeCell ref="B80:G80"/>
    <mergeCell ref="B63:G63"/>
    <mergeCell ref="B65:G65"/>
    <mergeCell ref="B66:G66"/>
    <mergeCell ref="B68:G68"/>
    <mergeCell ref="B69:G69"/>
  </mergeCells>
  <hyperlinks>
    <hyperlink ref="B46" r:id="rId1" xr:uid="{00000000-0004-0000-0D00-000000000000}"/>
  </hyperlinks>
  <pageMargins left="0" right="0" top="0.75" bottom="0.75" header="0.3" footer="0.3"/>
  <pageSetup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51"/>
  <sheetViews>
    <sheetView workbookViewId="0">
      <selection activeCell="M11" sqref="M11"/>
    </sheetView>
  </sheetViews>
  <sheetFormatPr baseColWidth="10" defaultColWidth="9.1640625" defaultRowHeight="13"/>
  <cols>
    <col min="1" max="1" width="7.1640625" style="199" customWidth="1"/>
    <col min="2" max="10" width="9.1640625" style="198"/>
    <col min="11" max="11" width="7.1640625" style="199" customWidth="1"/>
    <col min="12" max="16384" width="9.1640625" style="198"/>
  </cols>
  <sheetData>
    <row r="1" spans="1:11" ht="14">
      <c r="A1" s="191"/>
      <c r="B1" s="200"/>
      <c r="C1" s="200"/>
      <c r="D1" s="200"/>
      <c r="E1" s="200"/>
      <c r="F1" s="200"/>
      <c r="G1" s="200"/>
      <c r="H1" s="200"/>
      <c r="I1" s="200"/>
      <c r="J1" s="200"/>
      <c r="K1" s="196"/>
    </row>
    <row r="2" spans="1:11" ht="23">
      <c r="A2" s="194"/>
      <c r="B2" s="201"/>
      <c r="C2" s="969" t="s">
        <v>376</v>
      </c>
      <c r="D2" s="969"/>
      <c r="E2" s="969"/>
      <c r="F2" s="969"/>
      <c r="G2" s="969"/>
      <c r="H2" s="969"/>
      <c r="I2" s="969"/>
      <c r="J2" s="201"/>
      <c r="K2" s="197"/>
    </row>
    <row r="3" spans="1:11" ht="14">
      <c r="A3" s="194"/>
      <c r="B3" s="201"/>
      <c r="C3" s="201"/>
      <c r="D3" s="201"/>
      <c r="E3" s="201"/>
      <c r="F3" s="201"/>
      <c r="G3" s="201"/>
      <c r="H3" s="201"/>
      <c r="I3" s="201"/>
      <c r="J3" s="201"/>
      <c r="K3" s="197"/>
    </row>
    <row r="4" spans="1:11" ht="14">
      <c r="A4" s="194"/>
      <c r="B4" s="201"/>
      <c r="C4" s="201"/>
      <c r="D4" s="201"/>
      <c r="E4" s="201"/>
      <c r="F4" s="201"/>
      <c r="G4" s="201"/>
      <c r="H4" s="201"/>
      <c r="I4" s="201"/>
      <c r="J4" s="201"/>
      <c r="K4" s="197"/>
    </row>
    <row r="5" spans="1:11" ht="14">
      <c r="A5" s="194"/>
      <c r="B5" s="201" t="s">
        <v>33</v>
      </c>
      <c r="C5" s="964">
        <f>'A. PSW'!B13</f>
        <v>0</v>
      </c>
      <c r="D5" s="964"/>
      <c r="E5" s="964"/>
      <c r="F5" s="964"/>
      <c r="G5" s="964"/>
      <c r="H5" s="964"/>
      <c r="I5" s="964"/>
      <c r="J5" s="964"/>
      <c r="K5" s="197"/>
    </row>
    <row r="6" spans="1:11" ht="14">
      <c r="A6" s="194"/>
      <c r="B6" s="201"/>
      <c r="C6" s="201"/>
      <c r="D6" s="201"/>
      <c r="E6" s="201"/>
      <c r="F6" s="201"/>
      <c r="G6" s="201"/>
      <c r="H6" s="201"/>
      <c r="I6" s="201"/>
      <c r="J6" s="201"/>
      <c r="K6" s="197"/>
    </row>
    <row r="7" spans="1:11" ht="14.25" customHeight="1">
      <c r="A7" s="194"/>
      <c r="B7" s="966" t="s">
        <v>377</v>
      </c>
      <c r="C7" s="966"/>
      <c r="D7" s="966"/>
      <c r="E7" s="966"/>
      <c r="F7" s="966"/>
      <c r="G7" s="966"/>
      <c r="H7" s="966"/>
      <c r="I7" s="966"/>
      <c r="J7" s="966"/>
      <c r="K7" s="197"/>
    </row>
    <row r="8" spans="1:11" ht="14.25" customHeight="1">
      <c r="A8" s="194"/>
      <c r="B8" s="966"/>
      <c r="C8" s="966"/>
      <c r="D8" s="966"/>
      <c r="E8" s="966"/>
      <c r="F8" s="966"/>
      <c r="G8" s="966"/>
      <c r="H8" s="966"/>
      <c r="I8" s="966"/>
      <c r="J8" s="966"/>
      <c r="K8" s="197"/>
    </row>
    <row r="9" spans="1:11" ht="14.25" customHeight="1">
      <c r="A9" s="194"/>
      <c r="B9" s="966"/>
      <c r="C9" s="966"/>
      <c r="D9" s="966"/>
      <c r="E9" s="966"/>
      <c r="F9" s="966"/>
      <c r="G9" s="966"/>
      <c r="H9" s="966"/>
      <c r="I9" s="966"/>
      <c r="J9" s="966"/>
      <c r="K9" s="197"/>
    </row>
    <row r="10" spans="1:11" ht="14.25" customHeight="1">
      <c r="A10" s="194"/>
      <c r="B10" s="966"/>
      <c r="C10" s="966"/>
      <c r="D10" s="966"/>
      <c r="E10" s="966"/>
      <c r="F10" s="966"/>
      <c r="G10" s="966"/>
      <c r="H10" s="966"/>
      <c r="I10" s="966"/>
      <c r="J10" s="966"/>
      <c r="K10" s="197"/>
    </row>
    <row r="11" spans="1:11" ht="14.25" customHeight="1">
      <c r="A11" s="194"/>
      <c r="B11" s="966"/>
      <c r="C11" s="966"/>
      <c r="D11" s="966"/>
      <c r="E11" s="966"/>
      <c r="F11" s="966"/>
      <c r="G11" s="966"/>
      <c r="H11" s="966"/>
      <c r="I11" s="966"/>
      <c r="J11" s="966"/>
      <c r="K11" s="197"/>
    </row>
    <row r="12" spans="1:11" ht="14">
      <c r="A12" s="194"/>
      <c r="B12" s="201"/>
      <c r="C12" s="246"/>
      <c r="D12" s="246"/>
      <c r="E12" s="246"/>
      <c r="F12" s="246"/>
      <c r="G12" s="246"/>
      <c r="H12" s="246"/>
      <c r="I12" s="246"/>
      <c r="J12" s="201"/>
      <c r="K12" s="197"/>
    </row>
    <row r="13" spans="1:11" ht="14.25" customHeight="1">
      <c r="A13" s="194"/>
      <c r="B13" s="967" t="s">
        <v>319</v>
      </c>
      <c r="C13" s="967"/>
      <c r="D13" s="967"/>
      <c r="E13" s="967"/>
      <c r="F13" s="967"/>
      <c r="G13" s="967"/>
      <c r="H13" s="967"/>
      <c r="I13" s="967"/>
      <c r="J13" s="967"/>
      <c r="K13" s="197"/>
    </row>
    <row r="14" spans="1:11" ht="14">
      <c r="A14" s="194"/>
      <c r="B14" s="968" t="s">
        <v>22</v>
      </c>
      <c r="C14" s="968"/>
      <c r="D14" s="968" t="s">
        <v>320</v>
      </c>
      <c r="E14" s="968"/>
      <c r="F14" s="968"/>
      <c r="G14" s="968" t="s">
        <v>321</v>
      </c>
      <c r="H14" s="968"/>
      <c r="I14" s="968"/>
      <c r="J14" s="968"/>
      <c r="K14" s="197"/>
    </row>
    <row r="15" spans="1:11" ht="14">
      <c r="A15" s="194"/>
      <c r="B15" s="965">
        <f>'A. PSW'!B5</f>
        <v>0</v>
      </c>
      <c r="C15" s="965"/>
      <c r="D15" s="965">
        <f>'A. PSW'!H5</f>
        <v>0</v>
      </c>
      <c r="E15" s="965"/>
      <c r="F15" s="965"/>
      <c r="G15" s="965"/>
      <c r="H15" s="965"/>
      <c r="I15" s="965"/>
      <c r="J15" s="965"/>
      <c r="K15" s="197"/>
    </row>
    <row r="16" spans="1:11" ht="14">
      <c r="A16" s="194"/>
      <c r="B16" s="965"/>
      <c r="C16" s="965"/>
      <c r="D16" s="965"/>
      <c r="E16" s="965"/>
      <c r="F16" s="965"/>
      <c r="G16" s="965"/>
      <c r="H16" s="965"/>
      <c r="I16" s="965"/>
      <c r="J16" s="965"/>
      <c r="K16" s="197"/>
    </row>
    <row r="17" spans="1:11" ht="14">
      <c r="A17" s="194"/>
      <c r="B17" s="965"/>
      <c r="C17" s="965"/>
      <c r="D17" s="965"/>
      <c r="E17" s="965"/>
      <c r="F17" s="965"/>
      <c r="G17" s="965"/>
      <c r="H17" s="965"/>
      <c r="I17" s="965"/>
      <c r="J17" s="965"/>
      <c r="K17" s="197"/>
    </row>
    <row r="18" spans="1:11" ht="14">
      <c r="A18" s="194"/>
      <c r="B18" s="965"/>
      <c r="C18" s="965"/>
      <c r="D18" s="965"/>
      <c r="E18" s="965"/>
      <c r="F18" s="965"/>
      <c r="G18" s="965"/>
      <c r="H18" s="965"/>
      <c r="I18" s="965"/>
      <c r="J18" s="965"/>
      <c r="K18" s="197"/>
    </row>
    <row r="19" spans="1:11" ht="14">
      <c r="A19" s="194"/>
      <c r="B19" s="965"/>
      <c r="C19" s="965"/>
      <c r="D19" s="965"/>
      <c r="E19" s="965"/>
      <c r="F19" s="965"/>
      <c r="G19" s="965"/>
      <c r="H19" s="965"/>
      <c r="I19" s="965"/>
      <c r="J19" s="965"/>
      <c r="K19" s="197"/>
    </row>
    <row r="20" spans="1:11" ht="14">
      <c r="A20" s="194"/>
      <c r="B20" s="965"/>
      <c r="C20" s="965"/>
      <c r="D20" s="965"/>
      <c r="E20" s="965"/>
      <c r="F20" s="965"/>
      <c r="G20" s="965"/>
      <c r="H20" s="965"/>
      <c r="I20" s="965"/>
      <c r="J20" s="965"/>
      <c r="K20" s="197"/>
    </row>
    <row r="21" spans="1:11" ht="14">
      <c r="A21" s="194"/>
      <c r="B21" s="965"/>
      <c r="C21" s="965"/>
      <c r="D21" s="965"/>
      <c r="E21" s="965"/>
      <c r="F21" s="965"/>
      <c r="G21" s="965"/>
      <c r="H21" s="965"/>
      <c r="I21" s="965"/>
      <c r="J21" s="965"/>
      <c r="K21" s="197"/>
    </row>
    <row r="22" spans="1:11" ht="14">
      <c r="A22" s="194"/>
      <c r="B22" s="965"/>
      <c r="C22" s="965"/>
      <c r="D22" s="965"/>
      <c r="E22" s="965"/>
      <c r="F22" s="965"/>
      <c r="G22" s="965"/>
      <c r="H22" s="965"/>
      <c r="I22" s="965"/>
      <c r="J22" s="965"/>
      <c r="K22" s="197"/>
    </row>
    <row r="23" spans="1:11" ht="14">
      <c r="A23" s="194"/>
      <c r="B23" s="965"/>
      <c r="C23" s="965"/>
      <c r="D23" s="965"/>
      <c r="E23" s="965"/>
      <c r="F23" s="965"/>
      <c r="G23" s="965"/>
      <c r="H23" s="965"/>
      <c r="I23" s="965"/>
      <c r="J23" s="965"/>
      <c r="K23" s="197"/>
    </row>
    <row r="24" spans="1:11" ht="14">
      <c r="A24" s="194"/>
      <c r="B24" s="965"/>
      <c r="C24" s="965"/>
      <c r="D24" s="965"/>
      <c r="E24" s="965"/>
      <c r="F24" s="965"/>
      <c r="G24" s="965"/>
      <c r="H24" s="965"/>
      <c r="I24" s="965"/>
      <c r="J24" s="965"/>
      <c r="K24" s="197"/>
    </row>
    <row r="25" spans="1:11" ht="14">
      <c r="A25" s="194"/>
      <c r="B25" s="965"/>
      <c r="C25" s="965"/>
      <c r="D25" s="965"/>
      <c r="E25" s="965"/>
      <c r="F25" s="965"/>
      <c r="G25" s="965"/>
      <c r="H25" s="965"/>
      <c r="I25" s="965"/>
      <c r="J25" s="965"/>
      <c r="K25" s="197"/>
    </row>
    <row r="26" spans="1:11" ht="14">
      <c r="A26" s="194"/>
      <c r="B26" s="965"/>
      <c r="C26" s="965"/>
      <c r="D26" s="965"/>
      <c r="E26" s="965"/>
      <c r="F26" s="965"/>
      <c r="G26" s="965"/>
      <c r="H26" s="965"/>
      <c r="I26" s="965"/>
      <c r="J26" s="965"/>
      <c r="K26" s="197"/>
    </row>
    <row r="27" spans="1:11" ht="14">
      <c r="A27" s="194"/>
      <c r="B27" s="965"/>
      <c r="C27" s="965"/>
      <c r="D27" s="965"/>
      <c r="E27" s="965"/>
      <c r="F27" s="965"/>
      <c r="G27" s="965"/>
      <c r="H27" s="965"/>
      <c r="I27" s="965"/>
      <c r="J27" s="965"/>
      <c r="K27" s="197"/>
    </row>
    <row r="28" spans="1:11" ht="14">
      <c r="A28" s="194"/>
      <c r="B28" s="965"/>
      <c r="C28" s="965"/>
      <c r="D28" s="965"/>
      <c r="E28" s="965"/>
      <c r="F28" s="965"/>
      <c r="G28" s="965"/>
      <c r="H28" s="965"/>
      <c r="I28" s="965"/>
      <c r="J28" s="965"/>
      <c r="K28" s="197"/>
    </row>
    <row r="29" spans="1:11" ht="14">
      <c r="A29" s="194"/>
      <c r="B29" s="201"/>
      <c r="C29" s="245"/>
      <c r="D29" s="245"/>
      <c r="E29" s="245"/>
      <c r="F29" s="245"/>
      <c r="G29" s="245"/>
      <c r="H29" s="245"/>
      <c r="I29" s="245"/>
      <c r="J29" s="201"/>
      <c r="K29" s="197"/>
    </row>
    <row r="30" spans="1:11" ht="16">
      <c r="A30" s="194"/>
      <c r="B30" s="201"/>
      <c r="C30" s="248" t="s">
        <v>378</v>
      </c>
      <c r="D30" s="201"/>
      <c r="E30" s="201"/>
      <c r="F30" s="201"/>
      <c r="G30" s="201"/>
      <c r="H30" s="201"/>
      <c r="I30" s="201"/>
      <c r="J30" s="201"/>
      <c r="K30" s="197"/>
    </row>
    <row r="31" spans="1:11" ht="14">
      <c r="A31" s="194"/>
      <c r="B31" s="201"/>
      <c r="C31" s="201"/>
      <c r="D31" s="201"/>
      <c r="E31" s="201"/>
      <c r="F31" s="201"/>
      <c r="G31" s="201"/>
      <c r="H31" s="201"/>
      <c r="I31" s="201"/>
      <c r="J31" s="201"/>
      <c r="K31" s="197"/>
    </row>
    <row r="32" spans="1:11" ht="14">
      <c r="A32" s="194"/>
      <c r="B32" s="201"/>
      <c r="C32" s="963"/>
      <c r="D32" s="963"/>
      <c r="E32" s="963"/>
      <c r="F32" s="963"/>
      <c r="G32" s="963"/>
      <c r="H32" s="963"/>
      <c r="I32" s="963"/>
      <c r="J32" s="201"/>
      <c r="K32" s="197"/>
    </row>
    <row r="33" spans="1:11" ht="14">
      <c r="A33" s="194"/>
      <c r="B33" s="201"/>
      <c r="C33" s="962" t="s">
        <v>64</v>
      </c>
      <c r="D33" s="962"/>
      <c r="E33" s="962"/>
      <c r="F33" s="962"/>
      <c r="G33" s="962"/>
      <c r="H33" s="962"/>
      <c r="I33" s="962"/>
      <c r="J33" s="201"/>
      <c r="K33" s="197"/>
    </row>
    <row r="34" spans="1:11" ht="14">
      <c r="A34" s="194"/>
      <c r="B34" s="201"/>
      <c r="C34" s="970"/>
      <c r="D34" s="970"/>
      <c r="E34" s="970"/>
      <c r="F34" s="970"/>
      <c r="G34" s="970"/>
      <c r="H34" s="970"/>
      <c r="I34" s="970"/>
      <c r="J34" s="201"/>
      <c r="K34" s="197"/>
    </row>
    <row r="35" spans="1:11" ht="14">
      <c r="A35" s="194"/>
      <c r="B35" s="201"/>
      <c r="C35" s="963"/>
      <c r="D35" s="963"/>
      <c r="E35" s="963"/>
      <c r="F35" s="963"/>
      <c r="G35" s="963"/>
      <c r="H35" s="963"/>
      <c r="I35" s="963"/>
      <c r="J35" s="201"/>
      <c r="K35" s="197"/>
    </row>
    <row r="36" spans="1:11" ht="14">
      <c r="A36" s="194"/>
      <c r="B36" s="201"/>
      <c r="C36" s="962" t="s">
        <v>324</v>
      </c>
      <c r="D36" s="962"/>
      <c r="E36" s="962"/>
      <c r="F36" s="962"/>
      <c r="G36" s="962"/>
      <c r="H36" s="962"/>
      <c r="I36" s="962"/>
      <c r="J36" s="201"/>
      <c r="K36" s="197"/>
    </row>
    <row r="37" spans="1:11" ht="14">
      <c r="A37" s="194"/>
      <c r="B37" s="201"/>
      <c r="C37" s="970"/>
      <c r="D37" s="970"/>
      <c r="E37" s="970"/>
      <c r="F37" s="970"/>
      <c r="G37" s="970"/>
      <c r="H37" s="970"/>
      <c r="I37" s="970"/>
      <c r="J37" s="201"/>
      <c r="K37" s="197"/>
    </row>
    <row r="38" spans="1:11" ht="14">
      <c r="A38" s="194"/>
      <c r="B38" s="201"/>
      <c r="C38" s="963"/>
      <c r="D38" s="963"/>
      <c r="E38" s="963"/>
      <c r="F38" s="963"/>
      <c r="G38" s="963"/>
      <c r="H38" s="963"/>
      <c r="I38" s="963"/>
      <c r="J38" s="201"/>
      <c r="K38" s="197"/>
    </row>
    <row r="39" spans="1:11" ht="14">
      <c r="A39" s="194"/>
      <c r="B39" s="201"/>
      <c r="C39" s="962" t="s">
        <v>325</v>
      </c>
      <c r="D39" s="962"/>
      <c r="E39" s="962"/>
      <c r="F39" s="962"/>
      <c r="G39" s="962"/>
      <c r="H39" s="962"/>
      <c r="I39" s="962"/>
      <c r="J39" s="201"/>
      <c r="K39" s="197"/>
    </row>
    <row r="40" spans="1:11" ht="14">
      <c r="A40" s="194"/>
      <c r="B40" s="201"/>
      <c r="C40" s="970"/>
      <c r="D40" s="970"/>
      <c r="E40" s="970"/>
      <c r="F40" s="970"/>
      <c r="G40" s="970"/>
      <c r="H40" s="970"/>
      <c r="I40" s="970"/>
      <c r="J40" s="201"/>
      <c r="K40" s="197"/>
    </row>
    <row r="41" spans="1:11" ht="14">
      <c r="A41" s="194"/>
      <c r="B41" s="201"/>
      <c r="C41" s="963"/>
      <c r="D41" s="963"/>
      <c r="E41" s="963"/>
      <c r="F41" s="963"/>
      <c r="G41" s="963"/>
      <c r="H41" s="963"/>
      <c r="I41" s="963"/>
      <c r="J41" s="201"/>
      <c r="K41" s="197"/>
    </row>
    <row r="42" spans="1:11" ht="14">
      <c r="A42" s="194"/>
      <c r="B42" s="201"/>
      <c r="C42" s="962" t="s">
        <v>328</v>
      </c>
      <c r="D42" s="962"/>
      <c r="E42" s="962"/>
      <c r="F42" s="962"/>
      <c r="G42" s="962"/>
      <c r="H42" s="962"/>
      <c r="I42" s="962"/>
      <c r="J42" s="201"/>
      <c r="K42" s="197"/>
    </row>
    <row r="43" spans="1:11" ht="14">
      <c r="A43" s="194"/>
      <c r="B43" s="201"/>
      <c r="C43" s="970"/>
      <c r="D43" s="970"/>
      <c r="E43" s="970"/>
      <c r="F43" s="970"/>
      <c r="G43" s="970"/>
      <c r="H43" s="970"/>
      <c r="I43" s="970"/>
      <c r="J43" s="201"/>
      <c r="K43" s="197"/>
    </row>
    <row r="44" spans="1:11" ht="14">
      <c r="A44" s="194"/>
      <c r="B44" s="201"/>
      <c r="C44" s="970"/>
      <c r="D44" s="970"/>
      <c r="E44" s="970"/>
      <c r="F44" s="970"/>
      <c r="G44" s="970"/>
      <c r="H44" s="970"/>
      <c r="I44" s="970"/>
      <c r="J44" s="201"/>
      <c r="K44" s="197"/>
    </row>
    <row r="45" spans="1:11" ht="14">
      <c r="A45" s="194"/>
      <c r="B45" s="201"/>
      <c r="C45" s="963"/>
      <c r="D45" s="963"/>
      <c r="E45" s="963"/>
      <c r="F45" s="963"/>
      <c r="G45" s="963"/>
      <c r="H45" s="963"/>
      <c r="I45" s="963"/>
      <c r="J45" s="201"/>
      <c r="K45" s="197"/>
    </row>
    <row r="46" spans="1:11" ht="14">
      <c r="A46" s="194"/>
      <c r="B46" s="201"/>
      <c r="C46" s="962" t="s">
        <v>65</v>
      </c>
      <c r="D46" s="962"/>
      <c r="E46" s="962"/>
      <c r="F46" s="962"/>
      <c r="G46" s="962"/>
      <c r="H46" s="962"/>
      <c r="I46" s="962"/>
      <c r="J46" s="201"/>
      <c r="K46" s="197"/>
    </row>
    <row r="47" spans="1:11" ht="14">
      <c r="A47" s="194"/>
      <c r="B47" s="201"/>
      <c r="C47" s="970"/>
      <c r="D47" s="970"/>
      <c r="E47" s="970"/>
      <c r="F47" s="970"/>
      <c r="G47" s="970"/>
      <c r="H47" s="970"/>
      <c r="I47" s="970"/>
      <c r="J47" s="201"/>
      <c r="K47" s="197"/>
    </row>
    <row r="48" spans="1:11" ht="14">
      <c r="A48" s="194"/>
      <c r="B48" s="201"/>
      <c r="C48" s="963"/>
      <c r="D48" s="963"/>
      <c r="E48" s="963"/>
      <c r="F48" s="963"/>
      <c r="G48" s="963"/>
      <c r="H48" s="963"/>
      <c r="I48" s="963"/>
      <c r="J48" s="201"/>
      <c r="K48" s="197"/>
    </row>
    <row r="49" spans="1:11" ht="15" thickBot="1">
      <c r="A49" s="194"/>
      <c r="B49" s="201"/>
      <c r="C49" s="962" t="s">
        <v>29</v>
      </c>
      <c r="D49" s="962"/>
      <c r="E49" s="962"/>
      <c r="F49" s="962"/>
      <c r="G49" s="962"/>
      <c r="H49" s="962"/>
      <c r="I49" s="962"/>
      <c r="J49" s="201"/>
      <c r="K49" s="197"/>
    </row>
    <row r="50" spans="1:11" ht="25" customHeight="1">
      <c r="A50" s="945" t="s">
        <v>416</v>
      </c>
      <c r="B50" s="946"/>
      <c r="C50" s="288"/>
      <c r="D50" s="288"/>
      <c r="E50" s="288"/>
      <c r="F50" s="288"/>
      <c r="G50" s="288"/>
      <c r="H50" s="288"/>
      <c r="I50" s="288"/>
      <c r="J50" s="288"/>
      <c r="K50" s="289"/>
    </row>
    <row r="51" spans="1:11">
      <c r="A51" s="947"/>
      <c r="B51" s="948"/>
      <c r="C51" s="943" t="s">
        <v>417</v>
      </c>
      <c r="D51" s="943"/>
      <c r="E51" s="943"/>
      <c r="F51" s="943"/>
      <c r="G51" s="943"/>
      <c r="H51" s="943"/>
      <c r="I51" s="943"/>
      <c r="J51" s="943"/>
      <c r="K51" s="944"/>
    </row>
  </sheetData>
  <sheetProtection sheet="1" objects="1" scenarios="1"/>
  <mergeCells count="69">
    <mergeCell ref="C49:I49"/>
    <mergeCell ref="C44:I44"/>
    <mergeCell ref="C45:I45"/>
    <mergeCell ref="C46:I46"/>
    <mergeCell ref="C47:I47"/>
    <mergeCell ref="C48:I48"/>
    <mergeCell ref="C43:I43"/>
    <mergeCell ref="C32:I32"/>
    <mergeCell ref="C33:I33"/>
    <mergeCell ref="C34:I34"/>
    <mergeCell ref="C35:I35"/>
    <mergeCell ref="C36:I36"/>
    <mergeCell ref="C37:I37"/>
    <mergeCell ref="C38:I38"/>
    <mergeCell ref="C39:I39"/>
    <mergeCell ref="C40:I40"/>
    <mergeCell ref="C41:I41"/>
    <mergeCell ref="C42:I42"/>
    <mergeCell ref="B27:C27"/>
    <mergeCell ref="D27:F27"/>
    <mergeCell ref="G27:J27"/>
    <mergeCell ref="B28:C28"/>
    <mergeCell ref="D28:F28"/>
    <mergeCell ref="G28:J28"/>
    <mergeCell ref="B25:C25"/>
    <mergeCell ref="D25:F25"/>
    <mergeCell ref="G25:J25"/>
    <mergeCell ref="B26:C26"/>
    <mergeCell ref="D26:F26"/>
    <mergeCell ref="G26:J26"/>
    <mergeCell ref="B23:C23"/>
    <mergeCell ref="D23:F23"/>
    <mergeCell ref="G23:J23"/>
    <mergeCell ref="B24:C24"/>
    <mergeCell ref="D24:F24"/>
    <mergeCell ref="G24:J24"/>
    <mergeCell ref="B21:C21"/>
    <mergeCell ref="D21:F21"/>
    <mergeCell ref="G21:J21"/>
    <mergeCell ref="B22:C22"/>
    <mergeCell ref="D22:F22"/>
    <mergeCell ref="G22:J22"/>
    <mergeCell ref="B19:C19"/>
    <mergeCell ref="D19:F19"/>
    <mergeCell ref="G19:J19"/>
    <mergeCell ref="B20:C20"/>
    <mergeCell ref="D20:F20"/>
    <mergeCell ref="G20:J20"/>
    <mergeCell ref="D17:F17"/>
    <mergeCell ref="G17:J17"/>
    <mergeCell ref="B18:C18"/>
    <mergeCell ref="D18:F18"/>
    <mergeCell ref="G18:J18"/>
    <mergeCell ref="A50:B51"/>
    <mergeCell ref="C51:K51"/>
    <mergeCell ref="C2:I2"/>
    <mergeCell ref="C5:J5"/>
    <mergeCell ref="B7:J11"/>
    <mergeCell ref="B13:J13"/>
    <mergeCell ref="B14:C14"/>
    <mergeCell ref="D14:F14"/>
    <mergeCell ref="G14:J14"/>
    <mergeCell ref="B15:C15"/>
    <mergeCell ref="D15:F15"/>
    <mergeCell ref="G15:J15"/>
    <mergeCell ref="B16:C16"/>
    <mergeCell ref="D16:F16"/>
    <mergeCell ref="G16:J16"/>
    <mergeCell ref="B17:C17"/>
  </mergeCells>
  <hyperlinks>
    <hyperlink ref="C30" r:id="rId1" xr:uid="{00000000-0004-0000-0E00-000000000000}"/>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fitToPage="1"/>
  </sheetPr>
  <dimension ref="B2:J41"/>
  <sheetViews>
    <sheetView showGridLines="0" topLeftCell="B1" zoomScale="75" workbookViewId="0">
      <selection activeCell="L11" sqref="L11"/>
    </sheetView>
  </sheetViews>
  <sheetFormatPr baseColWidth="10" defaultColWidth="9.1640625" defaultRowHeight="13"/>
  <cols>
    <col min="1" max="1" width="3.5" style="133" customWidth="1"/>
    <col min="2" max="2" width="8.1640625" style="132" customWidth="1"/>
    <col min="3" max="3" width="28" style="133" customWidth="1"/>
    <col min="4" max="4" width="26.33203125" style="132" bestFit="1" customWidth="1"/>
    <col min="5" max="5" width="28" style="132" customWidth="1"/>
    <col min="6" max="6" width="25.83203125" style="132" customWidth="1"/>
    <col min="7" max="7" width="30.1640625" style="132" customWidth="1"/>
    <col min="8" max="8" width="29.1640625" style="132" customWidth="1"/>
    <col min="9" max="9" width="24.6640625" style="133" customWidth="1"/>
    <col min="10" max="10" width="28.33203125" style="133" customWidth="1"/>
    <col min="11" max="16384" width="9.1640625" style="133"/>
  </cols>
  <sheetData>
    <row r="2" spans="2:10" ht="30">
      <c r="D2" s="1003" t="s">
        <v>195</v>
      </c>
      <c r="E2" s="1003"/>
      <c r="F2" s="1003"/>
      <c r="G2" s="1003"/>
      <c r="H2" s="1003"/>
      <c r="I2" s="134"/>
    </row>
    <row r="3" spans="2:10" ht="20">
      <c r="D3" s="1000" t="s">
        <v>214</v>
      </c>
      <c r="E3" s="1000"/>
      <c r="F3" s="1000"/>
      <c r="G3" s="1000"/>
      <c r="H3" s="1000"/>
      <c r="I3" s="105"/>
    </row>
    <row r="4" spans="2:10" s="317" customFormat="1" ht="30">
      <c r="B4" s="316"/>
      <c r="D4" s="318" t="s">
        <v>435</v>
      </c>
      <c r="E4" s="319">
        <f>'A. PSW'!B5</f>
        <v>0</v>
      </c>
      <c r="F4" s="320"/>
      <c r="G4" s="320"/>
      <c r="H4" s="320"/>
      <c r="I4" s="320"/>
    </row>
    <row r="5" spans="2:10" s="317" customFormat="1" ht="30">
      <c r="B5" s="316"/>
      <c r="D5" s="318" t="s">
        <v>436</v>
      </c>
      <c r="E5" s="319">
        <f>'A. PSW'!H5</f>
        <v>0</v>
      </c>
      <c r="F5" s="320"/>
      <c r="G5" s="320"/>
      <c r="H5" s="320"/>
      <c r="I5" s="320"/>
    </row>
    <row r="6" spans="2:10" s="317" customFormat="1" ht="14">
      <c r="B6" s="316"/>
      <c r="D6" s="321" t="s">
        <v>63</v>
      </c>
      <c r="E6" s="319">
        <f>'A. PSW'!B13</f>
        <v>0</v>
      </c>
      <c r="F6" s="316"/>
      <c r="G6" s="316"/>
      <c r="H6" s="316"/>
    </row>
    <row r="7" spans="2:10" s="317" customFormat="1" ht="15">
      <c r="B7" s="316"/>
      <c r="D7" s="318" t="s">
        <v>437</v>
      </c>
      <c r="E7" s="247"/>
      <c r="F7" s="322"/>
      <c r="G7" s="322"/>
      <c r="H7" s="322"/>
      <c r="I7" s="323"/>
      <c r="J7" s="323"/>
    </row>
    <row r="8" spans="2:10" s="317" customFormat="1" ht="19.25" customHeight="1">
      <c r="B8" s="316"/>
      <c r="D8" s="321" t="s">
        <v>380</v>
      </c>
      <c r="E8" s="324"/>
      <c r="F8" s="322"/>
      <c r="G8" s="322"/>
      <c r="H8" s="322"/>
      <c r="I8" s="323"/>
      <c r="J8" s="323"/>
    </row>
    <row r="9" spans="2:10" ht="33" customHeight="1" thickBot="1">
      <c r="B9" s="156" t="s">
        <v>252</v>
      </c>
      <c r="C9" s="138"/>
      <c r="D9" s="139"/>
      <c r="E9" s="139"/>
      <c r="F9" s="139"/>
      <c r="G9" s="1001" t="s">
        <v>259</v>
      </c>
      <c r="H9" s="1002"/>
      <c r="I9" s="137"/>
      <c r="J9" s="137"/>
    </row>
    <row r="10" spans="2:10" s="132" customFormat="1" ht="33" customHeight="1" thickBot="1">
      <c r="B10" s="155"/>
      <c r="C10" s="114" t="s">
        <v>200</v>
      </c>
      <c r="D10" s="1004" t="s">
        <v>374</v>
      </c>
      <c r="E10" s="1005"/>
      <c r="F10" s="114" t="s">
        <v>201</v>
      </c>
      <c r="G10" s="115" t="s">
        <v>202</v>
      </c>
      <c r="H10" s="115" t="s">
        <v>203</v>
      </c>
      <c r="I10" s="140"/>
      <c r="J10" s="140"/>
    </row>
    <row r="11" spans="2:10" ht="60" customHeight="1" thickTop="1">
      <c r="B11" s="141">
        <v>1</v>
      </c>
      <c r="C11" s="142"/>
      <c r="D11" s="998"/>
      <c r="E11" s="999"/>
      <c r="F11" s="144"/>
      <c r="G11" s="145"/>
      <c r="H11" s="142"/>
      <c r="I11" s="143"/>
      <c r="J11" s="143"/>
    </row>
    <row r="12" spans="2:10" ht="60" customHeight="1">
      <c r="B12" s="141">
        <v>2</v>
      </c>
      <c r="C12" s="142"/>
      <c r="D12" s="998"/>
      <c r="E12" s="999"/>
      <c r="F12" s="144"/>
      <c r="G12" s="145"/>
      <c r="H12" s="142"/>
      <c r="I12" s="143"/>
      <c r="J12" s="143"/>
    </row>
    <row r="13" spans="2:10" ht="60" customHeight="1">
      <c r="B13" s="141">
        <v>3</v>
      </c>
      <c r="C13" s="142"/>
      <c r="D13" s="998"/>
      <c r="E13" s="999"/>
      <c r="F13" s="144"/>
      <c r="G13" s="145"/>
      <c r="H13" s="142"/>
      <c r="I13" s="143"/>
      <c r="J13" s="143"/>
    </row>
    <row r="14" spans="2:10" ht="60" customHeight="1">
      <c r="B14" s="141">
        <v>4</v>
      </c>
      <c r="C14" s="142"/>
      <c r="D14" s="998"/>
      <c r="E14" s="999"/>
      <c r="F14" s="144"/>
      <c r="G14" s="145"/>
      <c r="H14" s="142"/>
      <c r="I14" s="143"/>
      <c r="J14" s="143"/>
    </row>
    <row r="15" spans="2:10" ht="60" customHeight="1">
      <c r="B15" s="141">
        <v>5</v>
      </c>
      <c r="C15" s="142"/>
      <c r="D15" s="998"/>
      <c r="E15" s="999"/>
      <c r="F15" s="144"/>
      <c r="G15" s="145"/>
      <c r="H15" s="142"/>
      <c r="I15" s="143"/>
      <c r="J15" s="143"/>
    </row>
    <row r="16" spans="2:10" ht="14">
      <c r="B16" s="141"/>
      <c r="C16" s="142"/>
      <c r="D16" s="998"/>
      <c r="E16" s="999"/>
      <c r="F16" s="144"/>
      <c r="G16" s="145"/>
      <c r="H16" s="142"/>
      <c r="I16" s="143"/>
      <c r="J16" s="143"/>
    </row>
    <row r="17" spans="2:10" ht="14">
      <c r="B17" s="141"/>
      <c r="C17" s="142"/>
      <c r="D17" s="998"/>
      <c r="E17" s="999"/>
      <c r="F17" s="144"/>
      <c r="G17" s="145"/>
      <c r="H17" s="142"/>
      <c r="I17" s="143"/>
      <c r="J17" s="143"/>
    </row>
    <row r="18" spans="2:10" ht="14">
      <c r="B18" s="141"/>
      <c r="C18" s="142"/>
      <c r="D18" s="998"/>
      <c r="E18" s="999"/>
      <c r="F18" s="144"/>
      <c r="G18" s="145"/>
      <c r="H18" s="142"/>
      <c r="I18" s="143"/>
      <c r="J18" s="143"/>
    </row>
    <row r="19" spans="2:10" ht="14">
      <c r="B19" s="141"/>
      <c r="C19" s="142"/>
      <c r="D19" s="998"/>
      <c r="E19" s="999"/>
      <c r="F19" s="144"/>
      <c r="G19" s="145"/>
      <c r="H19" s="142"/>
      <c r="I19" s="143"/>
      <c r="J19" s="143"/>
    </row>
    <row r="20" spans="2:10" ht="14">
      <c r="C20" s="137"/>
      <c r="D20" s="136"/>
      <c r="E20" s="136"/>
      <c r="F20" s="136"/>
      <c r="G20" s="136"/>
      <c r="H20" s="136"/>
      <c r="I20" s="137"/>
      <c r="J20" s="137"/>
    </row>
    <row r="21" spans="2:10" ht="31" thickBot="1">
      <c r="C21" s="146" t="s">
        <v>208</v>
      </c>
      <c r="D21" s="146" t="s">
        <v>209</v>
      </c>
      <c r="E21" s="146" t="s">
        <v>210</v>
      </c>
      <c r="F21" s="147"/>
      <c r="G21" s="147"/>
      <c r="H21" s="136"/>
      <c r="I21" s="137"/>
      <c r="J21" s="137"/>
    </row>
    <row r="22" spans="2:10" ht="29.25" customHeight="1" thickTop="1">
      <c r="C22" s="148" t="s">
        <v>211</v>
      </c>
      <c r="D22" s="149"/>
      <c r="E22" s="150"/>
      <c r="F22" s="151"/>
      <c r="G22" s="151"/>
      <c r="H22" s="136"/>
      <c r="I22" s="137"/>
      <c r="J22" s="137"/>
    </row>
    <row r="23" spans="2:10" ht="29.25" customHeight="1">
      <c r="C23" s="148" t="s">
        <v>429</v>
      </c>
      <c r="D23" s="149"/>
      <c r="E23" s="150"/>
      <c r="F23" s="151"/>
      <c r="G23" s="151"/>
      <c r="H23" s="136"/>
      <c r="I23" s="137"/>
      <c r="J23" s="137"/>
    </row>
    <row r="24" spans="2:10" ht="29.25" customHeight="1">
      <c r="C24" s="152" t="s">
        <v>370</v>
      </c>
      <c r="D24" s="142"/>
      <c r="E24" s="153"/>
      <c r="F24" s="151"/>
      <c r="G24" s="151"/>
      <c r="H24" s="136"/>
      <c r="I24" s="137"/>
      <c r="J24" s="137"/>
    </row>
    <row r="25" spans="2:10" ht="29.25" customHeight="1">
      <c r="C25" s="152" t="s">
        <v>371</v>
      </c>
      <c r="D25" s="154"/>
      <c r="E25" s="153"/>
      <c r="F25" s="151"/>
      <c r="G25" s="151"/>
      <c r="H25" s="136"/>
      <c r="I25" s="137"/>
      <c r="J25" s="137"/>
    </row>
    <row r="26" spans="2:10" ht="30.75" customHeight="1">
      <c r="C26" s="152" t="s">
        <v>372</v>
      </c>
      <c r="D26" s="154"/>
      <c r="E26" s="153"/>
      <c r="F26" s="151"/>
      <c r="G26" s="151"/>
      <c r="H26" s="136"/>
      <c r="I26" s="137"/>
      <c r="J26" s="137"/>
    </row>
    <row r="27" spans="2:10" ht="14">
      <c r="C27" s="137"/>
      <c r="D27" s="136"/>
      <c r="E27" s="136"/>
      <c r="F27" s="136"/>
      <c r="G27" s="136"/>
      <c r="H27" s="136"/>
      <c r="I27" s="137"/>
      <c r="J27" s="137"/>
    </row>
    <row r="28" spans="2:10" ht="14">
      <c r="C28" s="137"/>
      <c r="D28" s="136"/>
      <c r="E28" s="136"/>
      <c r="F28" s="136"/>
      <c r="G28" s="136"/>
      <c r="H28" s="136"/>
      <c r="I28" s="137"/>
      <c r="J28" s="137"/>
    </row>
    <row r="29" spans="2:10" ht="14">
      <c r="C29" s="137"/>
      <c r="D29" s="136"/>
      <c r="E29" s="136"/>
      <c r="F29" s="136"/>
      <c r="G29" s="136"/>
      <c r="H29" s="136"/>
      <c r="I29" s="137"/>
      <c r="J29" s="137"/>
    </row>
    <row r="30" spans="2:10" ht="14">
      <c r="C30" s="137"/>
      <c r="D30" s="136"/>
      <c r="E30" s="136"/>
      <c r="F30" s="136"/>
      <c r="G30" s="136"/>
      <c r="H30" s="136"/>
      <c r="I30" s="137"/>
      <c r="J30" s="137"/>
    </row>
    <row r="31" spans="2:10" ht="14">
      <c r="C31" s="137"/>
      <c r="D31" s="136"/>
      <c r="E31" s="136"/>
      <c r="F31" s="136"/>
      <c r="G31" s="136"/>
      <c r="H31" s="136"/>
      <c r="I31" s="137"/>
      <c r="J31" s="137"/>
    </row>
    <row r="35" spans="3:8">
      <c r="C35" s="132"/>
      <c r="G35" s="133"/>
      <c r="H35" s="133"/>
    </row>
    <row r="36" spans="3:8">
      <c r="C36" s="132"/>
      <c r="G36" s="133"/>
      <c r="H36" s="133"/>
    </row>
    <row r="37" spans="3:8">
      <c r="C37" s="132"/>
      <c r="G37" s="133"/>
      <c r="H37" s="133"/>
    </row>
    <row r="38" spans="3:8">
      <c r="C38" s="132"/>
      <c r="G38" s="133"/>
      <c r="H38" s="133"/>
    </row>
    <row r="39" spans="3:8">
      <c r="C39" s="132"/>
      <c r="G39" s="133"/>
      <c r="H39" s="133"/>
    </row>
    <row r="40" spans="3:8">
      <c r="C40" s="132"/>
      <c r="G40" s="133"/>
      <c r="H40" s="133"/>
    </row>
    <row r="41" spans="3:8" ht="14.25" customHeight="1">
      <c r="C41" s="132"/>
      <c r="G41" s="133"/>
      <c r="H41" s="133"/>
    </row>
  </sheetData>
  <mergeCells count="13">
    <mergeCell ref="D2:H2"/>
    <mergeCell ref="D13:E13"/>
    <mergeCell ref="D14:E14"/>
    <mergeCell ref="D11:E11"/>
    <mergeCell ref="D12:E12"/>
    <mergeCell ref="D10:E10"/>
    <mergeCell ref="D16:E16"/>
    <mergeCell ref="D17:E17"/>
    <mergeCell ref="D18:E18"/>
    <mergeCell ref="D19:E19"/>
    <mergeCell ref="D3:H3"/>
    <mergeCell ref="D15:E15"/>
    <mergeCell ref="G9:H9"/>
  </mergeCells>
  <phoneticPr fontId="11" type="noConversion"/>
  <printOptions horizontalCentered="1" verticalCentered="1"/>
  <pageMargins left="0.5" right="0.67" top="0.5" bottom="1" header="0.5" footer="0.5"/>
  <pageSetup scale="71" orientation="landscape" verticalDpi="300" r:id="rId1"/>
  <headerFooter alignWithMargins="0">
    <oddFooter xml:space="preserve">&amp;LGBAS-015-PAP-56  Rev: Rel  7/7/03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pageSetUpPr fitToPage="1"/>
  </sheetPr>
  <dimension ref="B2:J36"/>
  <sheetViews>
    <sheetView showGridLines="0" zoomScale="75" workbookViewId="0">
      <pane ySplit="10" topLeftCell="A11" activePane="bottomLeft" state="frozen"/>
      <selection activeCell="F21" sqref="F21"/>
      <selection pane="bottomLeft" activeCell="L18" sqref="L18"/>
    </sheetView>
  </sheetViews>
  <sheetFormatPr baseColWidth="10" defaultColWidth="9.1640625" defaultRowHeight="13"/>
  <cols>
    <col min="1" max="1" width="3.5" style="103" customWidth="1"/>
    <col min="2" max="2" width="7.33203125" style="102" customWidth="1"/>
    <col min="3" max="3" width="28" style="103" customWidth="1"/>
    <col min="4" max="4" width="26.33203125" style="102" bestFit="1" customWidth="1"/>
    <col min="5" max="5" width="29.6640625" style="102" customWidth="1"/>
    <col min="6" max="6" width="25.83203125" style="102" customWidth="1"/>
    <col min="7" max="7" width="30.1640625" style="102" customWidth="1"/>
    <col min="8" max="8" width="29.1640625" style="102" customWidth="1"/>
    <col min="9" max="9" width="24.6640625" style="103" customWidth="1"/>
    <col min="10" max="10" width="28.33203125" style="103" customWidth="1"/>
    <col min="11" max="16384" width="9.1640625" style="103"/>
  </cols>
  <sheetData>
    <row r="2" spans="2:10" ht="30">
      <c r="F2" s="104" t="s">
        <v>195</v>
      </c>
      <c r="G2" s="104"/>
      <c r="H2" s="104"/>
      <c r="I2" s="104"/>
    </row>
    <row r="3" spans="2:10" ht="30">
      <c r="D3" s="1000" t="s">
        <v>214</v>
      </c>
      <c r="E3" s="1015"/>
      <c r="F3" s="1015"/>
      <c r="G3" s="1015"/>
      <c r="H3" s="1015"/>
      <c r="I3" s="104"/>
    </row>
    <row r="4" spans="2:10" ht="30">
      <c r="D4" s="106" t="s">
        <v>196</v>
      </c>
      <c r="E4" s="107" t="s">
        <v>197</v>
      </c>
      <c r="F4" s="104"/>
      <c r="G4" s="104"/>
      <c r="H4" s="104"/>
      <c r="I4" s="104"/>
    </row>
    <row r="5" spans="2:10" ht="30">
      <c r="D5" s="106" t="s">
        <v>198</v>
      </c>
      <c r="E5" s="108" t="s">
        <v>215</v>
      </c>
      <c r="F5" s="104"/>
      <c r="G5" s="104"/>
      <c r="H5" s="104"/>
      <c r="I5" s="104"/>
    </row>
    <row r="6" spans="2:10" ht="14">
      <c r="D6" s="109" t="s">
        <v>63</v>
      </c>
      <c r="E6" s="107" t="s">
        <v>253</v>
      </c>
    </row>
    <row r="7" spans="2:10" ht="30">
      <c r="D7" s="106" t="s">
        <v>199</v>
      </c>
      <c r="E7" s="107" t="s">
        <v>7</v>
      </c>
      <c r="F7" s="110"/>
      <c r="G7" s="110"/>
      <c r="H7" s="110"/>
      <c r="I7" s="111"/>
      <c r="J7" s="111"/>
    </row>
    <row r="8" spans="2:10" ht="20.5" customHeight="1">
      <c r="D8" s="135" t="s">
        <v>380</v>
      </c>
      <c r="E8" s="112">
        <v>42035</v>
      </c>
      <c r="F8" s="110"/>
      <c r="G8" s="110"/>
      <c r="H8" s="110"/>
      <c r="I8" s="111"/>
      <c r="J8" s="111"/>
    </row>
    <row r="9" spans="2:10" ht="22.5" customHeight="1" thickBot="1">
      <c r="B9" s="156" t="s">
        <v>252</v>
      </c>
      <c r="F9" s="110"/>
      <c r="G9" s="1018" t="s">
        <v>259</v>
      </c>
      <c r="H9" s="1019"/>
      <c r="I9" s="111"/>
      <c r="J9" s="111"/>
    </row>
    <row r="10" spans="2:10" s="102" customFormat="1" ht="33" customHeight="1" thickBot="1">
      <c r="B10" s="113"/>
      <c r="C10" s="114" t="s">
        <v>200</v>
      </c>
      <c r="D10" s="1004" t="s">
        <v>374</v>
      </c>
      <c r="E10" s="1005"/>
      <c r="F10" s="114" t="s">
        <v>201</v>
      </c>
      <c r="G10" s="115" t="s">
        <v>202</v>
      </c>
      <c r="H10" s="115" t="s">
        <v>203</v>
      </c>
      <c r="I10" s="116"/>
      <c r="J10" s="116"/>
    </row>
    <row r="11" spans="2:10" ht="31" thickTop="1">
      <c r="B11" s="1010">
        <v>1</v>
      </c>
      <c r="C11" s="1013" t="s">
        <v>216</v>
      </c>
      <c r="D11" s="1020" t="s">
        <v>217</v>
      </c>
      <c r="E11" s="1020"/>
      <c r="F11" s="118" t="s">
        <v>218</v>
      </c>
      <c r="G11" s="118" t="s">
        <v>255</v>
      </c>
      <c r="H11" s="119" t="s">
        <v>256</v>
      </c>
      <c r="I11" s="120"/>
      <c r="J11" s="120"/>
    </row>
    <row r="12" spans="2:10" ht="30" customHeight="1">
      <c r="B12" s="1011"/>
      <c r="C12" s="1014"/>
      <c r="D12" s="1008" t="s">
        <v>219</v>
      </c>
      <c r="E12" s="1009"/>
      <c r="F12" s="117" t="s">
        <v>220</v>
      </c>
      <c r="G12" s="118" t="s">
        <v>255</v>
      </c>
      <c r="H12" s="119" t="s">
        <v>256</v>
      </c>
      <c r="I12" s="120"/>
      <c r="J12" s="120"/>
    </row>
    <row r="13" spans="2:10" ht="30" customHeight="1">
      <c r="B13" s="1011"/>
      <c r="D13" s="1008" t="s">
        <v>221</v>
      </c>
      <c r="E13" s="1009"/>
      <c r="F13" s="117" t="s">
        <v>222</v>
      </c>
      <c r="G13" s="119" t="s">
        <v>257</v>
      </c>
      <c r="H13" s="118"/>
      <c r="I13" s="120"/>
      <c r="J13" s="120"/>
    </row>
    <row r="14" spans="2:10" ht="30" customHeight="1" thickBot="1">
      <c r="B14" s="1012"/>
      <c r="C14" s="117"/>
      <c r="D14" s="1008" t="s">
        <v>223</v>
      </c>
      <c r="E14" s="1009"/>
      <c r="F14" s="117" t="s">
        <v>224</v>
      </c>
      <c r="G14" s="118" t="s">
        <v>225</v>
      </c>
      <c r="H14" s="118" t="s">
        <v>226</v>
      </c>
      <c r="I14" s="120"/>
      <c r="J14" s="120"/>
    </row>
    <row r="15" spans="2:10" ht="46" thickTop="1">
      <c r="B15" s="121">
        <v>2</v>
      </c>
      <c r="C15" s="118" t="s">
        <v>227</v>
      </c>
      <c r="D15" s="1016" t="s">
        <v>228</v>
      </c>
      <c r="E15" s="1017"/>
      <c r="F15" s="118" t="s">
        <v>229</v>
      </c>
      <c r="G15" s="119" t="s">
        <v>257</v>
      </c>
      <c r="H15" s="119"/>
      <c r="I15" s="120"/>
      <c r="J15" s="120"/>
    </row>
    <row r="16" spans="2:10" ht="30">
      <c r="B16" s="122"/>
      <c r="C16" s="117"/>
      <c r="D16" s="1008" t="s">
        <v>230</v>
      </c>
      <c r="E16" s="1009"/>
      <c r="F16" s="117" t="s">
        <v>220</v>
      </c>
      <c r="G16" s="119" t="s">
        <v>258</v>
      </c>
      <c r="H16" s="119"/>
      <c r="I16" s="120"/>
      <c r="J16" s="120"/>
    </row>
    <row r="17" spans="2:10" ht="30">
      <c r="B17" s="122"/>
      <c r="C17" s="117"/>
      <c r="D17" s="1008" t="s">
        <v>231</v>
      </c>
      <c r="E17" s="1009"/>
      <c r="F17" s="117" t="s">
        <v>232</v>
      </c>
      <c r="G17" s="118" t="s">
        <v>255</v>
      </c>
      <c r="H17" s="119" t="s">
        <v>256</v>
      </c>
      <c r="I17" s="120"/>
      <c r="J17" s="120"/>
    </row>
    <row r="18" spans="2:10" ht="46.5" customHeight="1">
      <c r="B18" s="122"/>
      <c r="C18" s="117"/>
      <c r="D18" s="1008" t="s">
        <v>233</v>
      </c>
      <c r="E18" s="1009"/>
      <c r="F18" s="117" t="s">
        <v>234</v>
      </c>
      <c r="G18" s="118" t="s">
        <v>235</v>
      </c>
      <c r="H18" s="118" t="s">
        <v>226</v>
      </c>
      <c r="I18" s="120"/>
      <c r="J18" s="120"/>
    </row>
    <row r="19" spans="2:10" ht="60">
      <c r="B19" s="122">
        <v>3</v>
      </c>
      <c r="C19" s="117" t="s">
        <v>236</v>
      </c>
      <c r="D19" s="1008" t="s">
        <v>237</v>
      </c>
      <c r="E19" s="1009"/>
      <c r="F19" s="117" t="s">
        <v>238</v>
      </c>
      <c r="G19" s="117"/>
      <c r="H19" s="117" t="s">
        <v>239</v>
      </c>
      <c r="I19" s="120"/>
      <c r="J19" s="120"/>
    </row>
    <row r="20" spans="2:10" ht="60">
      <c r="B20" s="122">
        <v>4</v>
      </c>
      <c r="C20" s="117" t="s">
        <v>240</v>
      </c>
      <c r="D20" s="1008" t="s">
        <v>204</v>
      </c>
      <c r="E20" s="1009"/>
      <c r="F20" s="117" t="s">
        <v>205</v>
      </c>
      <c r="G20" s="117"/>
      <c r="H20" s="117" t="s">
        <v>241</v>
      </c>
      <c r="I20" s="120"/>
      <c r="J20" s="120"/>
    </row>
    <row r="21" spans="2:10" ht="90">
      <c r="B21" s="122">
        <v>5</v>
      </c>
      <c r="C21" s="117" t="s">
        <v>242</v>
      </c>
      <c r="D21" s="1008" t="s">
        <v>243</v>
      </c>
      <c r="E21" s="1009"/>
      <c r="F21" s="117" t="s">
        <v>244</v>
      </c>
      <c r="G21" s="117"/>
      <c r="H21" s="117" t="s">
        <v>245</v>
      </c>
      <c r="I21" s="120"/>
      <c r="J21" s="120"/>
    </row>
    <row r="22" spans="2:10" ht="29.25" customHeight="1">
      <c r="B22" s="122">
        <v>6</v>
      </c>
      <c r="C22" s="117" t="s">
        <v>246</v>
      </c>
      <c r="D22" s="1006" t="s">
        <v>247</v>
      </c>
      <c r="E22" s="1007"/>
      <c r="F22" s="117" t="s">
        <v>206</v>
      </c>
      <c r="G22" s="117"/>
      <c r="H22" s="117" t="s">
        <v>207</v>
      </c>
      <c r="I22" s="120"/>
      <c r="J22" s="120"/>
    </row>
    <row r="23" spans="2:10" ht="104.25" customHeight="1">
      <c r="B23" s="122">
        <v>7</v>
      </c>
      <c r="C23" s="117" t="s">
        <v>248</v>
      </c>
      <c r="D23" s="1006" t="s">
        <v>249</v>
      </c>
      <c r="E23" s="1007"/>
      <c r="F23" s="117" t="s">
        <v>250</v>
      </c>
      <c r="G23" s="117"/>
      <c r="H23" s="117" t="s">
        <v>251</v>
      </c>
      <c r="I23" s="120"/>
      <c r="J23" s="120"/>
    </row>
    <row r="24" spans="2:10" ht="10.5" customHeight="1">
      <c r="I24" s="120"/>
      <c r="J24" s="120"/>
    </row>
    <row r="25" spans="2:10" ht="14">
      <c r="C25" s="111"/>
      <c r="D25" s="110"/>
      <c r="E25" s="110"/>
      <c r="F25" s="110"/>
      <c r="G25" s="110"/>
      <c r="H25" s="110"/>
      <c r="I25" s="111"/>
      <c r="J25" s="111"/>
    </row>
    <row r="26" spans="2:10" ht="31" thickBot="1">
      <c r="C26" s="123" t="s">
        <v>208</v>
      </c>
      <c r="D26" s="123" t="s">
        <v>209</v>
      </c>
      <c r="E26" s="123" t="s">
        <v>210</v>
      </c>
      <c r="F26" s="124"/>
      <c r="G26" s="124"/>
      <c r="H26" s="110"/>
      <c r="I26" s="111"/>
      <c r="J26" s="111"/>
    </row>
    <row r="27" spans="2:10" ht="29.25" customHeight="1" thickTop="1">
      <c r="C27" s="125" t="s">
        <v>211</v>
      </c>
      <c r="D27" s="126" t="s">
        <v>212</v>
      </c>
      <c r="E27" s="127"/>
      <c r="F27" s="128"/>
      <c r="G27" s="128"/>
      <c r="H27" s="110"/>
      <c r="I27" s="111"/>
      <c r="J27" s="111"/>
    </row>
    <row r="28" spans="2:10" ht="29.25" customHeight="1">
      <c r="C28" s="125" t="s">
        <v>213</v>
      </c>
      <c r="D28" s="126" t="s">
        <v>254</v>
      </c>
      <c r="E28" s="127"/>
      <c r="F28" s="128"/>
      <c r="G28" s="128"/>
      <c r="H28" s="110"/>
      <c r="I28" s="111"/>
      <c r="J28" s="111"/>
    </row>
    <row r="29" spans="2:10" ht="29.25" customHeight="1">
      <c r="C29" s="129" t="s">
        <v>370</v>
      </c>
      <c r="D29" s="117" t="s">
        <v>375</v>
      </c>
      <c r="E29" s="130"/>
      <c r="F29" s="128"/>
      <c r="G29" s="128"/>
      <c r="H29" s="110"/>
      <c r="I29" s="111"/>
      <c r="J29" s="111"/>
    </row>
    <row r="30" spans="2:10" ht="29.25" customHeight="1">
      <c r="C30" s="129" t="s">
        <v>373</v>
      </c>
      <c r="D30" s="131"/>
      <c r="E30" s="130"/>
      <c r="F30" s="128"/>
      <c r="G30" s="128"/>
      <c r="H30" s="110"/>
      <c r="I30" s="111"/>
      <c r="J30" s="111"/>
    </row>
    <row r="31" spans="2:10" ht="30.75" customHeight="1">
      <c r="C31" s="129" t="s">
        <v>372</v>
      </c>
      <c r="D31" s="131"/>
      <c r="E31" s="130"/>
      <c r="F31" s="128"/>
      <c r="G31" s="128"/>
      <c r="H31" s="110"/>
      <c r="I31" s="111"/>
      <c r="J31" s="111"/>
    </row>
    <row r="32" spans="2:10" ht="14">
      <c r="C32" s="111"/>
      <c r="D32" s="110"/>
      <c r="E32" s="110"/>
      <c r="F32" s="110"/>
      <c r="G32" s="110"/>
      <c r="H32" s="110"/>
      <c r="I32" s="111"/>
      <c r="J32" s="111"/>
    </row>
    <row r="33" spans="3:10" ht="14">
      <c r="C33" s="111"/>
      <c r="D33" s="110"/>
      <c r="E33" s="110"/>
      <c r="F33" s="110"/>
      <c r="G33" s="110"/>
      <c r="H33" s="110"/>
      <c r="I33" s="111"/>
      <c r="J33" s="111"/>
    </row>
    <row r="34" spans="3:10" ht="14">
      <c r="C34" s="111"/>
      <c r="D34" s="110"/>
      <c r="E34" s="110"/>
      <c r="F34" s="110"/>
      <c r="G34" s="110"/>
      <c r="H34" s="110"/>
      <c r="I34" s="111"/>
      <c r="J34" s="111"/>
    </row>
    <row r="35" spans="3:10" ht="14">
      <c r="C35" s="111"/>
      <c r="D35" s="110"/>
      <c r="E35" s="110"/>
      <c r="F35" s="110"/>
      <c r="G35" s="110"/>
      <c r="H35" s="110"/>
      <c r="I35" s="111"/>
      <c r="J35" s="111"/>
    </row>
    <row r="36" spans="3:10" ht="14">
      <c r="C36" s="111"/>
      <c r="D36" s="110"/>
      <c r="E36" s="110"/>
      <c r="F36" s="110"/>
      <c r="G36" s="110"/>
      <c r="H36" s="110"/>
      <c r="I36" s="111"/>
      <c r="J36" s="111"/>
    </row>
  </sheetData>
  <mergeCells count="18">
    <mergeCell ref="B11:B14"/>
    <mergeCell ref="C11:C12"/>
    <mergeCell ref="D22:E22"/>
    <mergeCell ref="D3:H3"/>
    <mergeCell ref="D15:E15"/>
    <mergeCell ref="D16:E16"/>
    <mergeCell ref="D13:E13"/>
    <mergeCell ref="G9:H9"/>
    <mergeCell ref="D12:E12"/>
    <mergeCell ref="D14:E14"/>
    <mergeCell ref="D10:E10"/>
    <mergeCell ref="D11:E11"/>
    <mergeCell ref="D23:E23"/>
    <mergeCell ref="D17:E17"/>
    <mergeCell ref="D18:E18"/>
    <mergeCell ref="D19:E19"/>
    <mergeCell ref="D20:E20"/>
    <mergeCell ref="D21:E21"/>
  </mergeCells>
  <phoneticPr fontId="11" type="noConversion"/>
  <printOptions horizontalCentered="1" verticalCentered="1"/>
  <pageMargins left="0.5" right="0.67" top="0.5" bottom="1" header="0.5" footer="0.5"/>
  <pageSetup scale="73" fitToHeight="2" orientation="landscape" verticalDpi="300" r:id="rId1"/>
  <headerFooter alignWithMargins="0">
    <oddFooter xml:space="preserve">&amp;LGBAS-015-PAP-56  Rev: Rel  7/7/03
</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baseColWidth="10" defaultColWidth="8.83203125" defaultRowHeight="1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baseColWidth="10" defaultColWidth="8.83203125" defaultRowHeight="1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U63"/>
  <sheetViews>
    <sheetView showGridLines="0" zoomScale="70" zoomScaleNormal="70" workbookViewId="0">
      <selection activeCell="B51" sqref="B51:U51"/>
    </sheetView>
  </sheetViews>
  <sheetFormatPr baseColWidth="10" defaultColWidth="9.1640625" defaultRowHeight="13"/>
  <cols>
    <col min="1" max="1" width="2.1640625" style="3" customWidth="1"/>
    <col min="2" max="3" width="10.6640625" style="3" customWidth="1"/>
    <col min="4" max="4" width="17.5" style="3" customWidth="1"/>
    <col min="5" max="5" width="10.6640625" style="3" customWidth="1"/>
    <col min="6" max="11" width="17.6640625" style="3" customWidth="1"/>
    <col min="12" max="13" width="10.6640625" style="3" customWidth="1"/>
    <col min="14" max="19" width="17.6640625" style="3" customWidth="1"/>
    <col min="20" max="20" width="10.6640625" style="3" customWidth="1"/>
    <col min="21" max="21" width="21" style="3" customWidth="1"/>
    <col min="22" max="16384" width="9.1640625" style="3"/>
  </cols>
  <sheetData>
    <row r="2" spans="2:21" ht="23">
      <c r="E2" s="16" t="s">
        <v>47</v>
      </c>
      <c r="F2" s="1"/>
      <c r="G2" s="1"/>
      <c r="H2" s="1"/>
      <c r="I2" s="1"/>
      <c r="J2" s="1"/>
      <c r="K2" s="1"/>
      <c r="L2" s="1"/>
    </row>
    <row r="4" spans="2:21" ht="18">
      <c r="E4" s="17" t="s">
        <v>78</v>
      </c>
    </row>
    <row r="5" spans="2:21" ht="16">
      <c r="R5" s="18" t="s">
        <v>79</v>
      </c>
      <c r="S5" s="19">
        <v>1</v>
      </c>
      <c r="T5" s="10" t="s">
        <v>80</v>
      </c>
      <c r="U5" s="19"/>
    </row>
    <row r="6" spans="2:21" ht="13" customHeight="1" thickBot="1">
      <c r="B6" s="5"/>
      <c r="C6" s="5"/>
      <c r="D6" s="5"/>
      <c r="E6" s="5"/>
      <c r="F6" s="5"/>
      <c r="G6" s="5"/>
      <c r="H6" s="5"/>
      <c r="I6" s="8"/>
      <c r="J6" s="5"/>
      <c r="K6" s="5"/>
      <c r="L6" s="5"/>
      <c r="M6" s="5"/>
      <c r="N6" s="5"/>
      <c r="O6" s="5"/>
      <c r="P6" s="5"/>
      <c r="Q6" s="5"/>
      <c r="R6" s="5"/>
      <c r="S6" s="6"/>
      <c r="T6" s="5"/>
    </row>
    <row r="7" spans="2:21" ht="15" customHeight="1">
      <c r="B7" s="785" t="s">
        <v>81</v>
      </c>
      <c r="C7" s="786"/>
      <c r="D7" s="786"/>
      <c r="E7" s="786"/>
      <c r="F7" s="786"/>
      <c r="G7" s="786"/>
      <c r="H7" s="786"/>
      <c r="I7" s="801"/>
      <c r="J7" s="786" t="s">
        <v>82</v>
      </c>
      <c r="K7" s="786"/>
      <c r="L7" s="786"/>
      <c r="M7" s="786"/>
      <c r="N7" s="786"/>
      <c r="O7" s="801"/>
      <c r="P7" s="785" t="s">
        <v>691</v>
      </c>
      <c r="Q7" s="786"/>
      <c r="R7" s="801"/>
      <c r="S7" s="785" t="s">
        <v>274</v>
      </c>
      <c r="T7" s="786"/>
      <c r="U7" s="801"/>
    </row>
    <row r="8" spans="2:21" ht="15" customHeight="1">
      <c r="B8" s="823">
        <f>'F.A.I.R. S.W.'!B13:E13</f>
        <v>0</v>
      </c>
      <c r="C8" s="824"/>
      <c r="D8" s="824"/>
      <c r="E8" s="824"/>
      <c r="F8" s="824"/>
      <c r="G8" s="824"/>
      <c r="H8" s="824"/>
      <c r="I8" s="825"/>
      <c r="J8" s="829"/>
      <c r="K8" s="830"/>
      <c r="L8" s="830"/>
      <c r="M8" s="830"/>
      <c r="N8" s="830"/>
      <c r="O8" s="831"/>
      <c r="P8" s="811">
        <f>'F.A.I.R. S.W.'!B5</f>
        <v>0</v>
      </c>
      <c r="Q8" s="812"/>
      <c r="R8" s="813"/>
      <c r="S8" s="23"/>
      <c r="T8" s="24"/>
      <c r="U8" s="25"/>
    </row>
    <row r="9" spans="2:21" ht="15" customHeight="1">
      <c r="B9" s="823"/>
      <c r="C9" s="824"/>
      <c r="D9" s="824"/>
      <c r="E9" s="824"/>
      <c r="F9" s="824"/>
      <c r="G9" s="824"/>
      <c r="H9" s="824"/>
      <c r="I9" s="825"/>
      <c r="J9" s="829"/>
      <c r="K9" s="830"/>
      <c r="L9" s="830"/>
      <c r="M9" s="830"/>
      <c r="N9" s="830"/>
      <c r="O9" s="831"/>
      <c r="P9" s="811"/>
      <c r="Q9" s="812"/>
      <c r="R9" s="813"/>
      <c r="S9" s="26"/>
      <c r="T9" s="27" t="s">
        <v>80</v>
      </c>
      <c r="U9" s="28"/>
    </row>
    <row r="10" spans="2:21" ht="15" customHeight="1" thickBot="1">
      <c r="B10" s="826"/>
      <c r="C10" s="827"/>
      <c r="D10" s="827"/>
      <c r="E10" s="827"/>
      <c r="F10" s="827"/>
      <c r="G10" s="827"/>
      <c r="H10" s="827"/>
      <c r="I10" s="828"/>
      <c r="J10" s="832"/>
      <c r="K10" s="833"/>
      <c r="L10" s="833"/>
      <c r="M10" s="833"/>
      <c r="N10" s="833"/>
      <c r="O10" s="834"/>
      <c r="P10" s="814"/>
      <c r="Q10" s="815"/>
      <c r="R10" s="816"/>
      <c r="S10" s="29"/>
      <c r="T10" s="30"/>
      <c r="U10" s="31"/>
    </row>
    <row r="11" spans="2:21" ht="15" customHeight="1">
      <c r="B11" s="785" t="s">
        <v>688</v>
      </c>
      <c r="C11" s="786"/>
      <c r="D11" s="786"/>
      <c r="E11" s="786"/>
      <c r="F11" s="786"/>
      <c r="G11" s="786"/>
      <c r="H11" s="786"/>
      <c r="I11" s="801"/>
      <c r="J11" s="786" t="s">
        <v>379</v>
      </c>
      <c r="K11" s="786"/>
      <c r="L11" s="786"/>
      <c r="M11" s="786"/>
      <c r="N11" s="786"/>
      <c r="O11" s="801"/>
      <c r="P11" s="820" t="s">
        <v>360</v>
      </c>
      <c r="Q11" s="821"/>
      <c r="R11" s="822"/>
      <c r="S11" s="802"/>
      <c r="T11" s="803"/>
      <c r="U11" s="804"/>
    </row>
    <row r="12" spans="2:21" ht="15" customHeight="1">
      <c r="B12" s="776">
        <f>'F.A.I.R. S.W.'!B16:E16</f>
        <v>0</v>
      </c>
      <c r="C12" s="777"/>
      <c r="D12" s="777"/>
      <c r="E12" s="777"/>
      <c r="F12" s="777"/>
      <c r="G12" s="777"/>
      <c r="H12" s="777"/>
      <c r="I12" s="778"/>
      <c r="J12" s="759">
        <f>'F.A.I.R. S.W.'!H5</f>
        <v>0</v>
      </c>
      <c r="K12" s="760"/>
      <c r="L12" s="760"/>
      <c r="M12" s="760"/>
      <c r="N12" s="760"/>
      <c r="O12" s="761"/>
      <c r="P12" s="765" t="s">
        <v>84</v>
      </c>
      <c r="Q12" s="767">
        <f>'F.A.I.R. S.W.'!B8</f>
        <v>0</v>
      </c>
      <c r="R12" s="768"/>
      <c r="S12" s="805"/>
      <c r="T12" s="806"/>
      <c r="U12" s="807"/>
    </row>
    <row r="13" spans="2:21" ht="15" customHeight="1" thickBot="1">
      <c r="B13" s="779"/>
      <c r="C13" s="780"/>
      <c r="D13" s="780"/>
      <c r="E13" s="780"/>
      <c r="F13" s="780"/>
      <c r="G13" s="780"/>
      <c r="H13" s="780"/>
      <c r="I13" s="781"/>
      <c r="J13" s="762"/>
      <c r="K13" s="763"/>
      <c r="L13" s="763"/>
      <c r="M13" s="763"/>
      <c r="N13" s="763"/>
      <c r="O13" s="764"/>
      <c r="P13" s="766"/>
      <c r="Q13" s="769"/>
      <c r="R13" s="770"/>
      <c r="S13" s="808"/>
      <c r="T13" s="809"/>
      <c r="U13" s="810"/>
    </row>
    <row r="14" spans="2:21" ht="15" customHeight="1">
      <c r="B14" s="817" t="s">
        <v>49</v>
      </c>
      <c r="C14" s="818"/>
      <c r="D14" s="818"/>
      <c r="E14" s="818"/>
      <c r="F14" s="818"/>
      <c r="G14" s="818"/>
      <c r="H14" s="818"/>
      <c r="I14" s="818"/>
      <c r="J14" s="818"/>
      <c r="K14" s="818"/>
      <c r="L14" s="819"/>
      <c r="M14" s="785" t="s">
        <v>85</v>
      </c>
      <c r="N14" s="786"/>
      <c r="O14" s="786"/>
      <c r="P14" s="786"/>
      <c r="Q14" s="786"/>
      <c r="R14" s="786"/>
      <c r="S14" s="786" t="s">
        <v>86</v>
      </c>
      <c r="T14" s="786"/>
      <c r="U14" s="801"/>
    </row>
    <row r="15" spans="2:21" ht="15" customHeight="1">
      <c r="B15" s="32"/>
      <c r="C15" s="1"/>
      <c r="D15" s="1"/>
      <c r="E15" s="1"/>
      <c r="F15" s="1"/>
      <c r="G15" s="1"/>
      <c r="H15" s="1"/>
      <c r="I15" s="1"/>
      <c r="J15" s="1"/>
      <c r="K15" s="1"/>
      <c r="L15" s="33"/>
      <c r="M15" s="776"/>
      <c r="N15" s="777"/>
      <c r="O15" s="777"/>
      <c r="P15" s="777"/>
      <c r="Q15" s="777"/>
      <c r="R15" s="777"/>
      <c r="S15" s="734"/>
      <c r="T15" s="734"/>
      <c r="U15" s="735"/>
    </row>
    <row r="16" spans="2:21" ht="15" customHeight="1" thickBot="1">
      <c r="B16" s="787" t="s">
        <v>87</v>
      </c>
      <c r="C16" s="788"/>
      <c r="D16" s="36"/>
      <c r="E16" s="4"/>
      <c r="F16" s="788" t="s">
        <v>88</v>
      </c>
      <c r="G16" s="788"/>
      <c r="H16" s="36"/>
      <c r="I16" s="4"/>
      <c r="J16" s="788" t="s">
        <v>89</v>
      </c>
      <c r="K16" s="788"/>
      <c r="L16" s="37"/>
      <c r="M16" s="779"/>
      <c r="N16" s="780"/>
      <c r="O16" s="780"/>
      <c r="P16" s="780"/>
      <c r="Q16" s="780"/>
      <c r="R16" s="780"/>
      <c r="S16" s="736"/>
      <c r="T16" s="736"/>
      <c r="U16" s="737"/>
    </row>
    <row r="17" spans="2:21" ht="15" customHeight="1">
      <c r="B17" s="38"/>
      <c r="C17" s="35"/>
      <c r="D17" s="4"/>
      <c r="E17" s="39"/>
      <c r="F17" s="4"/>
      <c r="G17" s="4"/>
      <c r="H17" s="39"/>
      <c r="I17" s="4"/>
      <c r="J17" s="4"/>
      <c r="K17" s="35"/>
      <c r="L17" s="40"/>
      <c r="M17" s="785" t="s">
        <v>689</v>
      </c>
      <c r="N17" s="786"/>
      <c r="O17" s="786"/>
      <c r="P17" s="786"/>
      <c r="Q17" s="786"/>
      <c r="R17" s="786"/>
      <c r="S17" s="786" t="s">
        <v>90</v>
      </c>
      <c r="T17" s="786"/>
      <c r="U17" s="801"/>
    </row>
    <row r="18" spans="2:21" ht="15" customHeight="1">
      <c r="B18" s="787" t="s">
        <v>91</v>
      </c>
      <c r="C18" s="788"/>
      <c r="D18" s="36"/>
      <c r="E18" s="788" t="s">
        <v>92</v>
      </c>
      <c r="F18" s="788"/>
      <c r="G18" s="788"/>
      <c r="H18" s="36"/>
      <c r="I18" s="4"/>
      <c r="J18" s="788" t="s">
        <v>362</v>
      </c>
      <c r="K18" s="788"/>
      <c r="L18" s="37"/>
      <c r="M18" s="776"/>
      <c r="N18" s="777"/>
      <c r="O18" s="777"/>
      <c r="P18" s="777"/>
      <c r="Q18" s="777"/>
      <c r="R18" s="777"/>
      <c r="S18" s="734"/>
      <c r="T18" s="734"/>
      <c r="U18" s="735"/>
    </row>
    <row r="19" spans="2:21" ht="15" customHeight="1" thickBot="1">
      <c r="B19" s="41"/>
      <c r="C19" s="42"/>
      <c r="D19" s="42"/>
      <c r="E19" s="42"/>
      <c r="F19" s="43"/>
      <c r="G19" s="42"/>
      <c r="H19" s="42"/>
      <c r="I19" s="42"/>
      <c r="J19" s="42"/>
      <c r="K19" s="44"/>
      <c r="L19" s="45"/>
      <c r="M19" s="779"/>
      <c r="N19" s="780"/>
      <c r="O19" s="780"/>
      <c r="P19" s="780"/>
      <c r="Q19" s="780"/>
      <c r="R19" s="780"/>
      <c r="S19" s="736"/>
      <c r="T19" s="736"/>
      <c r="U19" s="737"/>
    </row>
    <row r="20" spans="2:21" ht="15" customHeight="1">
      <c r="B20" s="710" t="s">
        <v>366</v>
      </c>
      <c r="C20" s="711"/>
      <c r="D20" s="711"/>
      <c r="E20" s="712"/>
      <c r="F20" s="747" t="s">
        <v>93</v>
      </c>
      <c r="G20" s="748"/>
      <c r="H20" s="748"/>
      <c r="I20" s="748"/>
      <c r="J20" s="748"/>
      <c r="K20" s="748"/>
      <c r="L20" s="35" t="s">
        <v>94</v>
      </c>
      <c r="M20" s="46"/>
      <c r="N20" s="747" t="s">
        <v>95</v>
      </c>
      <c r="O20" s="748"/>
      <c r="P20" s="748"/>
      <c r="Q20" s="748"/>
      <c r="R20" s="748"/>
      <c r="S20" s="35" t="s">
        <v>94</v>
      </c>
      <c r="T20" s="47"/>
      <c r="U20" s="48"/>
    </row>
    <row r="21" spans="2:21" ht="15" customHeight="1">
      <c r="B21" s="713"/>
      <c r="C21" s="714"/>
      <c r="D21" s="714"/>
      <c r="E21" s="715"/>
      <c r="F21" s="749"/>
      <c r="G21" s="750"/>
      <c r="H21" s="750"/>
      <c r="I21" s="750"/>
      <c r="J21" s="750"/>
      <c r="K21" s="750"/>
      <c r="L21" s="35" t="s">
        <v>96</v>
      </c>
      <c r="M21" s="49"/>
      <c r="N21" s="749"/>
      <c r="O21" s="750"/>
      <c r="P21" s="750"/>
      <c r="Q21" s="750"/>
      <c r="R21" s="750"/>
      <c r="S21" s="35" t="s">
        <v>96</v>
      </c>
      <c r="T21" s="50"/>
      <c r="U21" s="33"/>
    </row>
    <row r="22" spans="2:21" ht="15" customHeight="1" thickBot="1">
      <c r="B22" s="713"/>
      <c r="C22" s="714"/>
      <c r="D22" s="714"/>
      <c r="E22" s="715"/>
      <c r="F22" s="751"/>
      <c r="G22" s="752"/>
      <c r="H22" s="752"/>
      <c r="I22" s="752"/>
      <c r="J22" s="752"/>
      <c r="K22" s="752"/>
      <c r="L22" s="44"/>
      <c r="M22" s="45"/>
      <c r="N22" s="751"/>
      <c r="O22" s="752"/>
      <c r="P22" s="752"/>
      <c r="Q22" s="752"/>
      <c r="R22" s="752"/>
      <c r="S22" s="42"/>
      <c r="T22" s="42"/>
      <c r="U22" s="51"/>
    </row>
    <row r="23" spans="2:21" ht="15" customHeight="1" thickBot="1">
      <c r="B23" s="716"/>
      <c r="C23" s="717"/>
      <c r="D23" s="717"/>
      <c r="E23" s="718"/>
      <c r="F23" s="782" t="s">
        <v>97</v>
      </c>
      <c r="G23" s="783"/>
      <c r="H23" s="783"/>
      <c r="I23" s="783"/>
      <c r="J23" s="783"/>
      <c r="K23" s="783"/>
      <c r="L23" s="783"/>
      <c r="M23" s="784"/>
      <c r="N23" s="782" t="s">
        <v>690</v>
      </c>
      <c r="O23" s="783"/>
      <c r="P23" s="783"/>
      <c r="Q23" s="783"/>
      <c r="R23" s="783"/>
      <c r="S23" s="784"/>
      <c r="T23" s="742" t="s">
        <v>367</v>
      </c>
      <c r="U23" s="743"/>
    </row>
    <row r="24" spans="2:21" ht="15" customHeight="1">
      <c r="B24" s="719" t="s">
        <v>98</v>
      </c>
      <c r="C24" s="722" t="s">
        <v>193</v>
      </c>
      <c r="D24" s="723"/>
      <c r="E24" s="724"/>
      <c r="F24" s="699" t="s">
        <v>99</v>
      </c>
      <c r="G24" s="731"/>
      <c r="H24" s="731"/>
      <c r="I24" s="700" t="s">
        <v>369</v>
      </c>
      <c r="J24" s="731"/>
      <c r="K24" s="738"/>
      <c r="L24" s="722" t="s">
        <v>101</v>
      </c>
      <c r="M24" s="771"/>
      <c r="N24" s="699" t="s">
        <v>99</v>
      </c>
      <c r="O24" s="731"/>
      <c r="P24" s="731"/>
      <c r="Q24" s="700" t="s">
        <v>369</v>
      </c>
      <c r="R24" s="731"/>
      <c r="S24" s="738"/>
      <c r="T24" s="744" t="s">
        <v>194</v>
      </c>
      <c r="U24" s="52" t="s">
        <v>102</v>
      </c>
    </row>
    <row r="25" spans="2:21" ht="32.5" customHeight="1" thickBot="1">
      <c r="B25" s="720"/>
      <c r="C25" s="725"/>
      <c r="D25" s="726"/>
      <c r="E25" s="727"/>
      <c r="F25" s="732"/>
      <c r="G25" s="733"/>
      <c r="H25" s="733"/>
      <c r="I25" s="733"/>
      <c r="J25" s="733"/>
      <c r="K25" s="739"/>
      <c r="L25" s="772"/>
      <c r="M25" s="773"/>
      <c r="N25" s="732"/>
      <c r="O25" s="733"/>
      <c r="P25" s="733"/>
      <c r="Q25" s="733"/>
      <c r="R25" s="733"/>
      <c r="S25" s="739"/>
      <c r="T25" s="745"/>
      <c r="U25" s="740" t="s">
        <v>103</v>
      </c>
    </row>
    <row r="26" spans="2:21" ht="15" customHeight="1" thickBot="1">
      <c r="B26" s="721"/>
      <c r="C26" s="728"/>
      <c r="D26" s="729"/>
      <c r="E26" s="730"/>
      <c r="F26" s="53">
        <v>1</v>
      </c>
      <c r="G26" s="54">
        <v>2</v>
      </c>
      <c r="H26" s="54">
        <v>3</v>
      </c>
      <c r="I26" s="54">
        <v>4</v>
      </c>
      <c r="J26" s="54">
        <v>5</v>
      </c>
      <c r="K26" s="55">
        <v>6</v>
      </c>
      <c r="L26" s="774"/>
      <c r="M26" s="775"/>
      <c r="N26" s="53">
        <v>1</v>
      </c>
      <c r="O26" s="54">
        <v>2</v>
      </c>
      <c r="P26" s="54">
        <v>3</v>
      </c>
      <c r="Q26" s="54">
        <v>4</v>
      </c>
      <c r="R26" s="54">
        <v>5</v>
      </c>
      <c r="S26" s="55">
        <v>6</v>
      </c>
      <c r="T26" s="746"/>
      <c r="U26" s="741"/>
    </row>
    <row r="27" spans="2:21" ht="15" customHeight="1">
      <c r="B27" s="661">
        <v>1</v>
      </c>
      <c r="C27" s="647"/>
      <c r="D27" s="648"/>
      <c r="E27" s="649"/>
      <c r="F27" s="56"/>
      <c r="G27" s="57"/>
      <c r="H27" s="57"/>
      <c r="I27" s="57"/>
      <c r="J27" s="57"/>
      <c r="K27" s="58"/>
      <c r="L27" s="650"/>
      <c r="M27" s="651"/>
      <c r="N27" s="59"/>
      <c r="O27" s="60"/>
      <c r="P27" s="60"/>
      <c r="Q27" s="60"/>
      <c r="R27" s="60"/>
      <c r="S27" s="61"/>
      <c r="T27" s="62" t="s">
        <v>104</v>
      </c>
      <c r="U27" s="63" t="s">
        <v>105</v>
      </c>
    </row>
    <row r="28" spans="2:21" ht="15" customHeight="1">
      <c r="B28" s="662"/>
      <c r="C28" s="635"/>
      <c r="D28" s="636"/>
      <c r="E28" s="637"/>
      <c r="F28" s="753" t="s">
        <v>430</v>
      </c>
      <c r="G28" s="755" t="s">
        <v>430</v>
      </c>
      <c r="H28" s="755" t="s">
        <v>430</v>
      </c>
      <c r="I28" s="755" t="s">
        <v>430</v>
      </c>
      <c r="J28" s="755" t="s">
        <v>430</v>
      </c>
      <c r="K28" s="757" t="s">
        <v>430</v>
      </c>
      <c r="L28" s="652"/>
      <c r="M28" s="653"/>
      <c r="N28" s="307" t="s">
        <v>430</v>
      </c>
      <c r="O28" s="308" t="s">
        <v>430</v>
      </c>
      <c r="P28" s="309" t="s">
        <v>430</v>
      </c>
      <c r="Q28" s="311" t="s">
        <v>430</v>
      </c>
      <c r="R28" s="311" t="s">
        <v>430</v>
      </c>
      <c r="S28" s="310" t="s">
        <v>430</v>
      </c>
      <c r="T28" s="64"/>
      <c r="U28" s="65" t="s">
        <v>106</v>
      </c>
    </row>
    <row r="29" spans="2:21" ht="15" customHeight="1" thickBot="1">
      <c r="B29" s="663"/>
      <c r="C29" s="632"/>
      <c r="D29" s="633"/>
      <c r="E29" s="634"/>
      <c r="F29" s="754"/>
      <c r="G29" s="756"/>
      <c r="H29" s="756"/>
      <c r="I29" s="756"/>
      <c r="J29" s="756"/>
      <c r="K29" s="758"/>
      <c r="L29" s="654"/>
      <c r="M29" s="655"/>
      <c r="N29" s="627" t="s">
        <v>108</v>
      </c>
      <c r="O29" s="628"/>
      <c r="P29" s="629"/>
      <c r="Q29" s="658"/>
      <c r="R29" s="659"/>
      <c r="S29" s="660"/>
      <c r="T29" s="66" t="s">
        <v>109</v>
      </c>
      <c r="U29" s="67" t="s">
        <v>110</v>
      </c>
    </row>
    <row r="30" spans="2:21" ht="15" customHeight="1">
      <c r="B30" s="661">
        <v>2</v>
      </c>
      <c r="C30" s="647"/>
      <c r="D30" s="648"/>
      <c r="E30" s="649"/>
      <c r="F30" s="56"/>
      <c r="G30" s="57"/>
      <c r="H30" s="57"/>
      <c r="I30" s="57"/>
      <c r="J30" s="57"/>
      <c r="K30" s="58"/>
      <c r="L30" s="650"/>
      <c r="M30" s="651"/>
      <c r="N30" s="68"/>
      <c r="O30" s="60"/>
      <c r="P30" s="60"/>
      <c r="Q30" s="60"/>
      <c r="R30" s="60"/>
      <c r="S30" s="61"/>
      <c r="T30" s="62" t="s">
        <v>104</v>
      </c>
      <c r="U30" s="63" t="s">
        <v>105</v>
      </c>
    </row>
    <row r="31" spans="2:21" ht="15" customHeight="1">
      <c r="B31" s="662"/>
      <c r="C31" s="635"/>
      <c r="D31" s="636"/>
      <c r="E31" s="637"/>
      <c r="F31" s="753" t="s">
        <v>430</v>
      </c>
      <c r="G31" s="755" t="s">
        <v>430</v>
      </c>
      <c r="H31" s="755" t="s">
        <v>430</v>
      </c>
      <c r="I31" s="755" t="s">
        <v>430</v>
      </c>
      <c r="J31" s="755" t="s">
        <v>430</v>
      </c>
      <c r="K31" s="757" t="s">
        <v>430</v>
      </c>
      <c r="L31" s="652"/>
      <c r="M31" s="653"/>
      <c r="N31" s="307" t="s">
        <v>430</v>
      </c>
      <c r="O31" s="308" t="s">
        <v>430</v>
      </c>
      <c r="P31" s="309" t="s">
        <v>430</v>
      </c>
      <c r="Q31" s="311" t="s">
        <v>430</v>
      </c>
      <c r="R31" s="311" t="s">
        <v>430</v>
      </c>
      <c r="S31" s="310" t="s">
        <v>430</v>
      </c>
      <c r="T31" s="64"/>
      <c r="U31" s="65" t="s">
        <v>106</v>
      </c>
    </row>
    <row r="32" spans="2:21" ht="15" customHeight="1" thickBot="1">
      <c r="B32" s="663"/>
      <c r="C32" s="632"/>
      <c r="D32" s="633"/>
      <c r="E32" s="634"/>
      <c r="F32" s="754"/>
      <c r="G32" s="756"/>
      <c r="H32" s="756"/>
      <c r="I32" s="756"/>
      <c r="J32" s="756"/>
      <c r="K32" s="758"/>
      <c r="L32" s="654"/>
      <c r="M32" s="655"/>
      <c r="N32" s="627" t="s">
        <v>108</v>
      </c>
      <c r="O32" s="628"/>
      <c r="P32" s="629"/>
      <c r="Q32" s="658"/>
      <c r="R32" s="659"/>
      <c r="S32" s="660"/>
      <c r="T32" s="66" t="s">
        <v>109</v>
      </c>
      <c r="U32" s="67" t="s">
        <v>110</v>
      </c>
    </row>
    <row r="33" spans="2:21" ht="15" customHeight="1">
      <c r="B33" s="661">
        <v>3</v>
      </c>
      <c r="C33" s="647"/>
      <c r="D33" s="648"/>
      <c r="E33" s="649"/>
      <c r="F33" s="56"/>
      <c r="G33" s="57"/>
      <c r="H33" s="57"/>
      <c r="I33" s="57"/>
      <c r="J33" s="57"/>
      <c r="K33" s="58"/>
      <c r="L33" s="650"/>
      <c r="M33" s="651"/>
      <c r="N33" s="59"/>
      <c r="O33" s="60"/>
      <c r="P33" s="60"/>
      <c r="Q33" s="60"/>
      <c r="R33" s="60"/>
      <c r="S33" s="61"/>
      <c r="T33" s="62" t="s">
        <v>104</v>
      </c>
      <c r="U33" s="63" t="s">
        <v>105</v>
      </c>
    </row>
    <row r="34" spans="2:21" ht="15" customHeight="1">
      <c r="B34" s="662"/>
      <c r="C34" s="635"/>
      <c r="D34" s="636"/>
      <c r="E34" s="637"/>
      <c r="F34" s="753" t="s">
        <v>430</v>
      </c>
      <c r="G34" s="755" t="s">
        <v>430</v>
      </c>
      <c r="H34" s="755" t="s">
        <v>430</v>
      </c>
      <c r="I34" s="755" t="s">
        <v>430</v>
      </c>
      <c r="J34" s="755" t="s">
        <v>430</v>
      </c>
      <c r="K34" s="757" t="s">
        <v>430</v>
      </c>
      <c r="L34" s="652"/>
      <c r="M34" s="653"/>
      <c r="N34" s="307" t="s">
        <v>430</v>
      </c>
      <c r="O34" s="308" t="s">
        <v>430</v>
      </c>
      <c r="P34" s="309" t="s">
        <v>430</v>
      </c>
      <c r="Q34" s="311" t="s">
        <v>430</v>
      </c>
      <c r="R34" s="311" t="s">
        <v>430</v>
      </c>
      <c r="S34" s="310" t="s">
        <v>430</v>
      </c>
      <c r="T34" s="64"/>
      <c r="U34" s="65" t="s">
        <v>106</v>
      </c>
    </row>
    <row r="35" spans="2:21" ht="15" customHeight="1" thickBot="1">
      <c r="B35" s="663"/>
      <c r="C35" s="632"/>
      <c r="D35" s="633"/>
      <c r="E35" s="634"/>
      <c r="F35" s="754"/>
      <c r="G35" s="756"/>
      <c r="H35" s="756"/>
      <c r="I35" s="756"/>
      <c r="J35" s="756"/>
      <c r="K35" s="758"/>
      <c r="L35" s="654"/>
      <c r="M35" s="655"/>
      <c r="N35" s="627" t="s">
        <v>108</v>
      </c>
      <c r="O35" s="628"/>
      <c r="P35" s="629"/>
      <c r="Q35" s="658"/>
      <c r="R35" s="659"/>
      <c r="S35" s="660"/>
      <c r="T35" s="66" t="s">
        <v>109</v>
      </c>
      <c r="U35" s="67" t="s">
        <v>110</v>
      </c>
    </row>
    <row r="36" spans="2:21" ht="15" customHeight="1">
      <c r="B36" s="661">
        <v>4</v>
      </c>
      <c r="C36" s="647"/>
      <c r="D36" s="648"/>
      <c r="E36" s="649"/>
      <c r="F36" s="56"/>
      <c r="G36" s="57"/>
      <c r="H36" s="57"/>
      <c r="I36" s="57"/>
      <c r="J36" s="57"/>
      <c r="K36" s="58"/>
      <c r="L36" s="650"/>
      <c r="M36" s="651"/>
      <c r="N36" s="59"/>
      <c r="O36" s="60"/>
      <c r="P36" s="60"/>
      <c r="Q36" s="60"/>
      <c r="R36" s="60"/>
      <c r="S36" s="61"/>
      <c r="T36" s="62" t="s">
        <v>104</v>
      </c>
      <c r="U36" s="63" t="s">
        <v>105</v>
      </c>
    </row>
    <row r="37" spans="2:21" ht="15" customHeight="1">
      <c r="B37" s="662"/>
      <c r="C37" s="635"/>
      <c r="D37" s="636"/>
      <c r="E37" s="637"/>
      <c r="F37" s="753" t="s">
        <v>430</v>
      </c>
      <c r="G37" s="755" t="s">
        <v>430</v>
      </c>
      <c r="H37" s="755" t="s">
        <v>430</v>
      </c>
      <c r="I37" s="755" t="s">
        <v>430</v>
      </c>
      <c r="J37" s="755" t="s">
        <v>430</v>
      </c>
      <c r="K37" s="757" t="s">
        <v>430</v>
      </c>
      <c r="L37" s="652"/>
      <c r="M37" s="653"/>
      <c r="N37" s="307" t="s">
        <v>430</v>
      </c>
      <c r="O37" s="308" t="s">
        <v>430</v>
      </c>
      <c r="P37" s="309" t="s">
        <v>430</v>
      </c>
      <c r="Q37" s="311" t="s">
        <v>430</v>
      </c>
      <c r="R37" s="311" t="s">
        <v>430</v>
      </c>
      <c r="S37" s="310" t="s">
        <v>430</v>
      </c>
      <c r="T37" s="64"/>
      <c r="U37" s="65" t="s">
        <v>106</v>
      </c>
    </row>
    <row r="38" spans="2:21" ht="15" customHeight="1" thickBot="1">
      <c r="B38" s="663"/>
      <c r="C38" s="632"/>
      <c r="D38" s="633"/>
      <c r="E38" s="634"/>
      <c r="F38" s="754"/>
      <c r="G38" s="756"/>
      <c r="H38" s="756"/>
      <c r="I38" s="756"/>
      <c r="J38" s="756"/>
      <c r="K38" s="758"/>
      <c r="L38" s="654"/>
      <c r="M38" s="655"/>
      <c r="N38" s="627" t="s">
        <v>108</v>
      </c>
      <c r="O38" s="628"/>
      <c r="P38" s="629"/>
      <c r="Q38" s="658"/>
      <c r="R38" s="659"/>
      <c r="S38" s="660"/>
      <c r="T38" s="66" t="s">
        <v>109</v>
      </c>
      <c r="U38" s="67" t="s">
        <v>110</v>
      </c>
    </row>
    <row r="39" spans="2:21" ht="15" customHeight="1">
      <c r="B39" s="661">
        <v>5</v>
      </c>
      <c r="C39" s="647"/>
      <c r="D39" s="648"/>
      <c r="E39" s="649"/>
      <c r="F39" s="56"/>
      <c r="G39" s="57"/>
      <c r="H39" s="57"/>
      <c r="I39" s="57"/>
      <c r="J39" s="57"/>
      <c r="K39" s="58"/>
      <c r="L39" s="650"/>
      <c r="M39" s="651"/>
      <c r="N39" s="68"/>
      <c r="O39" s="60"/>
      <c r="P39" s="60"/>
      <c r="Q39" s="60"/>
      <c r="R39" s="60"/>
      <c r="S39" s="61"/>
      <c r="T39" s="62" t="s">
        <v>104</v>
      </c>
      <c r="U39" s="63" t="s">
        <v>105</v>
      </c>
    </row>
    <row r="40" spans="2:21" ht="15" customHeight="1">
      <c r="B40" s="662"/>
      <c r="C40" s="635"/>
      <c r="D40" s="636"/>
      <c r="E40" s="637"/>
      <c r="F40" s="753" t="s">
        <v>430</v>
      </c>
      <c r="G40" s="755" t="s">
        <v>430</v>
      </c>
      <c r="H40" s="755" t="s">
        <v>430</v>
      </c>
      <c r="I40" s="755" t="s">
        <v>430</v>
      </c>
      <c r="J40" s="755" t="s">
        <v>430</v>
      </c>
      <c r="K40" s="757" t="s">
        <v>430</v>
      </c>
      <c r="L40" s="652"/>
      <c r="M40" s="653"/>
      <c r="N40" s="307" t="s">
        <v>430</v>
      </c>
      <c r="O40" s="308" t="s">
        <v>430</v>
      </c>
      <c r="P40" s="309" t="s">
        <v>430</v>
      </c>
      <c r="Q40" s="311" t="s">
        <v>430</v>
      </c>
      <c r="R40" s="311" t="s">
        <v>430</v>
      </c>
      <c r="S40" s="310" t="s">
        <v>430</v>
      </c>
      <c r="T40" s="64"/>
      <c r="U40" s="65" t="s">
        <v>106</v>
      </c>
    </row>
    <row r="41" spans="2:21" ht="15" customHeight="1" thickBot="1">
      <c r="B41" s="663"/>
      <c r="C41" s="632"/>
      <c r="D41" s="633"/>
      <c r="E41" s="634"/>
      <c r="F41" s="754"/>
      <c r="G41" s="756"/>
      <c r="H41" s="756"/>
      <c r="I41" s="756"/>
      <c r="J41" s="756"/>
      <c r="K41" s="758"/>
      <c r="L41" s="654"/>
      <c r="M41" s="655"/>
      <c r="N41" s="627" t="s">
        <v>108</v>
      </c>
      <c r="O41" s="628"/>
      <c r="P41" s="629"/>
      <c r="Q41" s="658"/>
      <c r="R41" s="659"/>
      <c r="S41" s="660"/>
      <c r="T41" s="66" t="s">
        <v>109</v>
      </c>
      <c r="U41" s="67" t="s">
        <v>110</v>
      </c>
    </row>
    <row r="42" spans="2:21" ht="15" customHeight="1">
      <c r="B42" s="661">
        <v>6</v>
      </c>
      <c r="C42" s="647"/>
      <c r="D42" s="648"/>
      <c r="E42" s="649"/>
      <c r="F42" s="56"/>
      <c r="G42" s="57"/>
      <c r="H42" s="57"/>
      <c r="I42" s="57"/>
      <c r="J42" s="57"/>
      <c r="K42" s="58"/>
      <c r="L42" s="650"/>
      <c r="M42" s="651"/>
      <c r="N42" s="68"/>
      <c r="O42" s="60"/>
      <c r="P42" s="60"/>
      <c r="Q42" s="60"/>
      <c r="R42" s="60"/>
      <c r="S42" s="61"/>
      <c r="T42" s="62" t="s">
        <v>104</v>
      </c>
      <c r="U42" s="63" t="s">
        <v>105</v>
      </c>
    </row>
    <row r="43" spans="2:21" ht="15" customHeight="1">
      <c r="B43" s="662"/>
      <c r="C43" s="635"/>
      <c r="D43" s="636"/>
      <c r="E43" s="637"/>
      <c r="F43" s="753" t="s">
        <v>430</v>
      </c>
      <c r="G43" s="755" t="s">
        <v>430</v>
      </c>
      <c r="H43" s="755" t="s">
        <v>430</v>
      </c>
      <c r="I43" s="755" t="s">
        <v>430</v>
      </c>
      <c r="J43" s="755" t="s">
        <v>430</v>
      </c>
      <c r="K43" s="757" t="s">
        <v>430</v>
      </c>
      <c r="L43" s="652"/>
      <c r="M43" s="653"/>
      <c r="N43" s="307" t="s">
        <v>430</v>
      </c>
      <c r="O43" s="308" t="s">
        <v>430</v>
      </c>
      <c r="P43" s="309" t="s">
        <v>430</v>
      </c>
      <c r="Q43" s="311" t="s">
        <v>430</v>
      </c>
      <c r="R43" s="311" t="s">
        <v>430</v>
      </c>
      <c r="S43" s="310" t="s">
        <v>430</v>
      </c>
      <c r="T43" s="64"/>
      <c r="U43" s="65" t="s">
        <v>106</v>
      </c>
    </row>
    <row r="44" spans="2:21" ht="15" customHeight="1" thickBot="1">
      <c r="B44" s="663"/>
      <c r="C44" s="632"/>
      <c r="D44" s="633"/>
      <c r="E44" s="634"/>
      <c r="F44" s="754"/>
      <c r="G44" s="756"/>
      <c r="H44" s="756"/>
      <c r="I44" s="756"/>
      <c r="J44" s="756"/>
      <c r="K44" s="758"/>
      <c r="L44" s="654"/>
      <c r="M44" s="655"/>
      <c r="N44" s="627" t="s">
        <v>108</v>
      </c>
      <c r="O44" s="628"/>
      <c r="P44" s="629"/>
      <c r="Q44" s="658"/>
      <c r="R44" s="659"/>
      <c r="S44" s="660"/>
      <c r="T44" s="66" t="s">
        <v>109</v>
      </c>
      <c r="U44" s="67" t="s">
        <v>110</v>
      </c>
    </row>
    <row r="45" spans="2:21" ht="15" customHeight="1">
      <c r="B45" s="661">
        <v>7</v>
      </c>
      <c r="C45" s="647"/>
      <c r="D45" s="648"/>
      <c r="E45" s="649"/>
      <c r="F45" s="56"/>
      <c r="G45" s="57"/>
      <c r="H45" s="57"/>
      <c r="I45" s="57"/>
      <c r="J45" s="57"/>
      <c r="K45" s="58"/>
      <c r="L45" s="650"/>
      <c r="M45" s="651"/>
      <c r="N45" s="59"/>
      <c r="O45" s="60"/>
      <c r="P45" s="60"/>
      <c r="Q45" s="60"/>
      <c r="R45" s="60"/>
      <c r="S45" s="61"/>
      <c r="T45" s="62" t="s">
        <v>104</v>
      </c>
      <c r="U45" s="63" t="s">
        <v>105</v>
      </c>
    </row>
    <row r="46" spans="2:21" ht="15" customHeight="1">
      <c r="B46" s="662"/>
      <c r="C46" s="635"/>
      <c r="D46" s="636"/>
      <c r="E46" s="637"/>
      <c r="F46" s="753" t="s">
        <v>430</v>
      </c>
      <c r="G46" s="755" t="s">
        <v>430</v>
      </c>
      <c r="H46" s="755" t="s">
        <v>430</v>
      </c>
      <c r="I46" s="755" t="s">
        <v>430</v>
      </c>
      <c r="J46" s="755" t="s">
        <v>430</v>
      </c>
      <c r="K46" s="757" t="s">
        <v>430</v>
      </c>
      <c r="L46" s="652"/>
      <c r="M46" s="653"/>
      <c r="N46" s="307" t="s">
        <v>430</v>
      </c>
      <c r="O46" s="308" t="s">
        <v>430</v>
      </c>
      <c r="P46" s="309" t="s">
        <v>430</v>
      </c>
      <c r="Q46" s="311" t="s">
        <v>430</v>
      </c>
      <c r="R46" s="311" t="s">
        <v>430</v>
      </c>
      <c r="S46" s="310" t="s">
        <v>430</v>
      </c>
      <c r="T46" s="64"/>
      <c r="U46" s="65" t="s">
        <v>106</v>
      </c>
    </row>
    <row r="47" spans="2:21" ht="15" customHeight="1" thickBot="1">
      <c r="B47" s="663"/>
      <c r="C47" s="632"/>
      <c r="D47" s="633"/>
      <c r="E47" s="634"/>
      <c r="F47" s="754"/>
      <c r="G47" s="756"/>
      <c r="H47" s="756"/>
      <c r="I47" s="756"/>
      <c r="J47" s="756"/>
      <c r="K47" s="758"/>
      <c r="L47" s="654"/>
      <c r="M47" s="655"/>
      <c r="N47" s="627" t="s">
        <v>108</v>
      </c>
      <c r="O47" s="628"/>
      <c r="P47" s="629"/>
      <c r="Q47" s="658"/>
      <c r="R47" s="659"/>
      <c r="S47" s="660"/>
      <c r="T47" s="66" t="s">
        <v>109</v>
      </c>
      <c r="U47" s="67" t="s">
        <v>110</v>
      </c>
    </row>
    <row r="48" spans="2:21" ht="15" customHeight="1">
      <c r="B48" s="661">
        <v>8</v>
      </c>
      <c r="C48" s="647"/>
      <c r="D48" s="648"/>
      <c r="E48" s="649"/>
      <c r="F48" s="56"/>
      <c r="G48" s="57"/>
      <c r="H48" s="57"/>
      <c r="I48" s="57"/>
      <c r="J48" s="57"/>
      <c r="K48" s="58"/>
      <c r="L48" s="650"/>
      <c r="M48" s="651"/>
      <c r="N48" s="59"/>
      <c r="O48" s="60"/>
      <c r="P48" s="60"/>
      <c r="Q48" s="60"/>
      <c r="R48" s="60"/>
      <c r="S48" s="61"/>
      <c r="T48" s="62" t="s">
        <v>104</v>
      </c>
      <c r="U48" s="63" t="s">
        <v>105</v>
      </c>
    </row>
    <row r="49" spans="2:21" ht="15" customHeight="1">
      <c r="B49" s="662"/>
      <c r="C49" s="635"/>
      <c r="D49" s="636"/>
      <c r="E49" s="637"/>
      <c r="F49" s="753" t="s">
        <v>430</v>
      </c>
      <c r="G49" s="755" t="s">
        <v>430</v>
      </c>
      <c r="H49" s="755" t="s">
        <v>430</v>
      </c>
      <c r="I49" s="755" t="s">
        <v>430</v>
      </c>
      <c r="J49" s="755" t="s">
        <v>430</v>
      </c>
      <c r="K49" s="757" t="s">
        <v>430</v>
      </c>
      <c r="L49" s="652"/>
      <c r="M49" s="653"/>
      <c r="N49" s="307" t="s">
        <v>430</v>
      </c>
      <c r="O49" s="308" t="s">
        <v>430</v>
      </c>
      <c r="P49" s="309" t="s">
        <v>430</v>
      </c>
      <c r="Q49" s="311" t="s">
        <v>430</v>
      </c>
      <c r="R49" s="311" t="s">
        <v>430</v>
      </c>
      <c r="S49" s="310" t="s">
        <v>430</v>
      </c>
      <c r="T49" s="64"/>
      <c r="U49" s="65" t="s">
        <v>106</v>
      </c>
    </row>
    <row r="50" spans="2:21" ht="15" customHeight="1" thickBot="1">
      <c r="B50" s="663"/>
      <c r="C50" s="632"/>
      <c r="D50" s="633"/>
      <c r="E50" s="634"/>
      <c r="F50" s="754"/>
      <c r="G50" s="756"/>
      <c r="H50" s="756"/>
      <c r="I50" s="756"/>
      <c r="J50" s="756"/>
      <c r="K50" s="758"/>
      <c r="L50" s="654"/>
      <c r="M50" s="655"/>
      <c r="N50" s="627" t="s">
        <v>108</v>
      </c>
      <c r="O50" s="628"/>
      <c r="P50" s="629"/>
      <c r="Q50" s="658"/>
      <c r="R50" s="659"/>
      <c r="S50" s="660"/>
      <c r="T50" s="66" t="s">
        <v>109</v>
      </c>
      <c r="U50" s="67" t="s">
        <v>110</v>
      </c>
    </row>
    <row r="51" spans="2:21" ht="15" customHeight="1" thickBot="1">
      <c r="B51" s="641" t="s">
        <v>694</v>
      </c>
      <c r="C51" s="642"/>
      <c r="D51" s="642"/>
      <c r="E51" s="642"/>
      <c r="F51" s="642"/>
      <c r="G51" s="642"/>
      <c r="H51" s="642"/>
      <c r="I51" s="642"/>
      <c r="J51" s="642"/>
      <c r="K51" s="642"/>
      <c r="L51" s="642"/>
      <c r="M51" s="642"/>
      <c r="N51" s="642"/>
      <c r="O51" s="642"/>
      <c r="P51" s="642"/>
      <c r="Q51" s="642"/>
      <c r="R51" s="642"/>
      <c r="S51" s="642"/>
      <c r="T51" s="642"/>
      <c r="U51" s="643"/>
    </row>
    <row r="52" spans="2:21" ht="15" customHeight="1" thickBot="1">
      <c r="B52" s="644" t="s">
        <v>692</v>
      </c>
      <c r="C52" s="645"/>
      <c r="D52" s="645"/>
      <c r="E52" s="645"/>
      <c r="F52" s="645"/>
      <c r="G52" s="646"/>
      <c r="H52" s="706" t="s">
        <v>270</v>
      </c>
      <c r="I52" s="707"/>
      <c r="J52" s="707"/>
      <c r="K52" s="704" t="s">
        <v>111</v>
      </c>
      <c r="L52" s="705"/>
      <c r="M52" s="630" t="s">
        <v>50</v>
      </c>
      <c r="N52" s="631"/>
      <c r="O52" s="638" t="s">
        <v>427</v>
      </c>
      <c r="P52" s="639"/>
      <c r="Q52" s="639"/>
      <c r="R52" s="639"/>
      <c r="S52" s="639"/>
      <c r="T52" s="639"/>
      <c r="U52" s="640"/>
    </row>
    <row r="53" spans="2:21" ht="15" customHeight="1">
      <c r="B53" s="691" t="s">
        <v>112</v>
      </c>
      <c r="C53" s="692"/>
      <c r="D53" s="692"/>
      <c r="E53" s="692"/>
      <c r="F53" s="677" t="s">
        <v>113</v>
      </c>
      <c r="G53" s="678"/>
      <c r="H53" s="69" t="s">
        <v>114</v>
      </c>
      <c r="I53" s="70"/>
      <c r="J53" s="71"/>
      <c r="K53" s="708"/>
      <c r="L53" s="709"/>
      <c r="M53" s="72"/>
      <c r="N53" s="73"/>
      <c r="O53" s="614" t="s">
        <v>115</v>
      </c>
      <c r="P53" s="615"/>
      <c r="Q53" s="615"/>
      <c r="R53" s="615"/>
      <c r="S53" s="615"/>
      <c r="T53" s="616"/>
      <c r="U53" s="623"/>
    </row>
    <row r="54" spans="2:21" ht="15" customHeight="1" thickBot="1">
      <c r="B54" s="681" t="s">
        <v>116</v>
      </c>
      <c r="C54" s="682"/>
      <c r="D54" s="682" t="s">
        <v>117</v>
      </c>
      <c r="E54" s="682"/>
      <c r="F54" s="74" t="s">
        <v>109</v>
      </c>
      <c r="G54" s="75" t="s">
        <v>104</v>
      </c>
      <c r="H54" s="693"/>
      <c r="I54" s="694"/>
      <c r="J54" s="695"/>
      <c r="K54" s="683"/>
      <c r="L54" s="684"/>
      <c r="M54" s="687"/>
      <c r="N54" s="688"/>
      <c r="O54" s="617"/>
      <c r="P54" s="618"/>
      <c r="Q54" s="618"/>
      <c r="R54" s="618"/>
      <c r="S54" s="618"/>
      <c r="T54" s="619"/>
      <c r="U54" s="624"/>
    </row>
    <row r="55" spans="2:21" ht="15" customHeight="1" thickBot="1">
      <c r="B55" s="679"/>
      <c r="C55" s="680"/>
      <c r="D55" s="680"/>
      <c r="E55" s="680"/>
      <c r="F55" s="76"/>
      <c r="G55" s="77"/>
      <c r="H55" s="696"/>
      <c r="I55" s="697"/>
      <c r="J55" s="698"/>
      <c r="K55" s="685"/>
      <c r="L55" s="686"/>
      <c r="M55" s="689"/>
      <c r="N55" s="690"/>
      <c r="O55" s="620" t="s">
        <v>118</v>
      </c>
      <c r="P55" s="621"/>
      <c r="Q55" s="621"/>
      <c r="R55" s="621"/>
      <c r="S55" s="621"/>
      <c r="T55" s="622"/>
      <c r="U55" s="232"/>
    </row>
    <row r="56" spans="2:21" ht="15" customHeight="1">
      <c r="B56" s="644" t="s">
        <v>693</v>
      </c>
      <c r="C56" s="645"/>
      <c r="D56" s="645"/>
      <c r="E56" s="645"/>
      <c r="F56" s="645"/>
      <c r="G56" s="646"/>
      <c r="H56" s="795" t="s">
        <v>271</v>
      </c>
      <c r="I56" s="796"/>
      <c r="J56" s="797"/>
      <c r="K56" s="704" t="s">
        <v>111</v>
      </c>
      <c r="L56" s="705"/>
      <c r="M56" s="630" t="s">
        <v>50</v>
      </c>
      <c r="N56" s="631"/>
      <c r="O56" s="233" t="s">
        <v>119</v>
      </c>
      <c r="P56" s="234"/>
      <c r="Q56" s="233"/>
      <c r="R56" s="235"/>
      <c r="S56" s="233"/>
      <c r="T56" s="235"/>
      <c r="U56" s="236"/>
    </row>
    <row r="57" spans="2:21" ht="15" customHeight="1">
      <c r="B57" s="691" t="s">
        <v>112</v>
      </c>
      <c r="C57" s="692"/>
      <c r="D57" s="692"/>
      <c r="E57" s="692"/>
      <c r="F57" s="677" t="s">
        <v>113</v>
      </c>
      <c r="G57" s="678"/>
      <c r="H57" s="798"/>
      <c r="I57" s="799"/>
      <c r="J57" s="800"/>
      <c r="K57" s="72"/>
      <c r="L57" s="71"/>
      <c r="M57" s="72"/>
      <c r="N57" s="73"/>
      <c r="O57" s="234" t="s">
        <v>120</v>
      </c>
      <c r="P57" s="234"/>
      <c r="Q57" s="233"/>
      <c r="R57" s="235"/>
      <c r="S57" s="233"/>
      <c r="T57" s="237"/>
      <c r="U57" s="238"/>
    </row>
    <row r="58" spans="2:21" ht="15" customHeight="1">
      <c r="B58" s="681" t="s">
        <v>116</v>
      </c>
      <c r="C58" s="682"/>
      <c r="D58" s="682" t="s">
        <v>117</v>
      </c>
      <c r="E58" s="682"/>
      <c r="F58" s="74" t="s">
        <v>109</v>
      </c>
      <c r="G58" s="75" t="s">
        <v>104</v>
      </c>
      <c r="H58" s="69" t="s">
        <v>114</v>
      </c>
      <c r="I58" s="225"/>
      <c r="J58" s="226"/>
      <c r="K58" s="683"/>
      <c r="L58" s="684"/>
      <c r="M58" s="687"/>
      <c r="N58" s="688"/>
      <c r="O58" s="234"/>
      <c r="P58" s="239" t="s">
        <v>116</v>
      </c>
      <c r="Q58" s="240"/>
      <c r="R58" s="234"/>
      <c r="S58" s="239" t="s">
        <v>113</v>
      </c>
      <c r="T58" s="240"/>
      <c r="U58" s="236"/>
    </row>
    <row r="59" spans="2:21" ht="17.25" customHeight="1" thickBot="1">
      <c r="B59" s="679"/>
      <c r="C59" s="680"/>
      <c r="D59" s="680"/>
      <c r="E59" s="680"/>
      <c r="F59" s="76"/>
      <c r="G59" s="77"/>
      <c r="H59" s="227"/>
      <c r="I59" s="228"/>
      <c r="J59" s="229"/>
      <c r="K59" s="685"/>
      <c r="L59" s="686"/>
      <c r="M59" s="689"/>
      <c r="N59" s="690"/>
      <c r="O59" s="241"/>
      <c r="P59" s="242"/>
      <c r="Q59" s="243"/>
      <c r="R59" s="243"/>
      <c r="S59" s="242"/>
      <c r="T59" s="243"/>
      <c r="U59" s="244"/>
    </row>
    <row r="60" spans="2:21" ht="30" customHeight="1">
      <c r="B60" s="674" t="s">
        <v>368</v>
      </c>
      <c r="C60" s="675"/>
      <c r="D60" s="675"/>
      <c r="E60" s="675"/>
      <c r="F60" s="675"/>
      <c r="G60" s="676"/>
      <c r="H60" s="699" t="s">
        <v>272</v>
      </c>
      <c r="I60" s="700"/>
      <c r="J60" s="701"/>
      <c r="K60" s="702" t="s">
        <v>111</v>
      </c>
      <c r="L60" s="703"/>
      <c r="M60" s="656" t="s">
        <v>50</v>
      </c>
      <c r="N60" s="657"/>
      <c r="O60" s="789" t="s">
        <v>428</v>
      </c>
      <c r="P60" s="790"/>
      <c r="Q60" s="790"/>
      <c r="R60" s="790"/>
      <c r="S60" s="790"/>
      <c r="T60" s="625" t="s">
        <v>50</v>
      </c>
      <c r="U60" s="626"/>
    </row>
    <row r="61" spans="2:21" ht="15" customHeight="1">
      <c r="B61" s="664" t="s">
        <v>123</v>
      </c>
      <c r="C61" s="666"/>
      <c r="D61" s="666"/>
      <c r="E61" s="668" t="s">
        <v>124</v>
      </c>
      <c r="F61" s="670"/>
      <c r="G61" s="671"/>
      <c r="H61" s="693"/>
      <c r="I61" s="694"/>
      <c r="J61" s="695"/>
      <c r="K61" s="683"/>
      <c r="L61" s="684"/>
      <c r="M61" s="687"/>
      <c r="N61" s="688"/>
      <c r="O61" s="791"/>
      <c r="P61" s="792"/>
      <c r="Q61" s="792"/>
      <c r="R61" s="792"/>
      <c r="S61" s="792"/>
      <c r="T61" s="610"/>
      <c r="U61" s="611"/>
    </row>
    <row r="62" spans="2:21" ht="15" customHeight="1" thickBot="1">
      <c r="B62" s="665"/>
      <c r="C62" s="667"/>
      <c r="D62" s="667"/>
      <c r="E62" s="669"/>
      <c r="F62" s="672"/>
      <c r="G62" s="673"/>
      <c r="H62" s="696"/>
      <c r="I62" s="697"/>
      <c r="J62" s="698"/>
      <c r="K62" s="685"/>
      <c r="L62" s="686"/>
      <c r="M62" s="689"/>
      <c r="N62" s="690"/>
      <c r="O62" s="793"/>
      <c r="P62" s="794"/>
      <c r="Q62" s="794"/>
      <c r="R62" s="794"/>
      <c r="S62" s="794"/>
      <c r="T62" s="612"/>
      <c r="U62" s="613"/>
    </row>
    <row r="63" spans="2:21">
      <c r="C63" s="5"/>
      <c r="D63" s="5"/>
      <c r="E63" s="5"/>
      <c r="F63" s="5"/>
      <c r="G63" s="5"/>
      <c r="H63" s="5"/>
      <c r="J63" s="5"/>
      <c r="K63" s="5"/>
      <c r="L63" s="5"/>
      <c r="N63" s="5"/>
      <c r="O63" s="5"/>
      <c r="P63" s="5"/>
      <c r="Q63" s="5"/>
      <c r="R63" s="5"/>
      <c r="S63" s="5"/>
      <c r="T63" s="5"/>
    </row>
  </sheetData>
  <mergeCells count="194">
    <mergeCell ref="F46:F47"/>
    <mergeCell ref="G46:G47"/>
    <mergeCell ref="H46:H47"/>
    <mergeCell ref="I46:I47"/>
    <mergeCell ref="J46:J47"/>
    <mergeCell ref="K46:K47"/>
    <mergeCell ref="F49:F50"/>
    <mergeCell ref="G49:G50"/>
    <mergeCell ref="H49:H50"/>
    <mergeCell ref="I49:I50"/>
    <mergeCell ref="J49:J50"/>
    <mergeCell ref="K49:K50"/>
    <mergeCell ref="F40:F41"/>
    <mergeCell ref="G40:G41"/>
    <mergeCell ref="H40:H41"/>
    <mergeCell ref="I40:I41"/>
    <mergeCell ref="J40:J41"/>
    <mergeCell ref="K40:K41"/>
    <mergeCell ref="F43:F44"/>
    <mergeCell ref="G43:G44"/>
    <mergeCell ref="H43:H44"/>
    <mergeCell ref="I43:I44"/>
    <mergeCell ref="J43:J44"/>
    <mergeCell ref="K43:K44"/>
    <mergeCell ref="F37:F38"/>
    <mergeCell ref="G37:G38"/>
    <mergeCell ref="H37:H38"/>
    <mergeCell ref="I37:I38"/>
    <mergeCell ref="J37:J38"/>
    <mergeCell ref="K37:K38"/>
    <mergeCell ref="F31:F32"/>
    <mergeCell ref="G31:G32"/>
    <mergeCell ref="H31:H32"/>
    <mergeCell ref="I31:I32"/>
    <mergeCell ref="J31:J32"/>
    <mergeCell ref="K31:K32"/>
    <mergeCell ref="F34:F35"/>
    <mergeCell ref="G34:G35"/>
    <mergeCell ref="H34:H35"/>
    <mergeCell ref="I34:I35"/>
    <mergeCell ref="J34:J35"/>
    <mergeCell ref="K34:K35"/>
    <mergeCell ref="O60:S62"/>
    <mergeCell ref="H56:J57"/>
    <mergeCell ref="S17:U17"/>
    <mergeCell ref="S11:U13"/>
    <mergeCell ref="P7:R7"/>
    <mergeCell ref="M14:R14"/>
    <mergeCell ref="J7:O7"/>
    <mergeCell ref="S7:U7"/>
    <mergeCell ref="J11:O11"/>
    <mergeCell ref="P8:R10"/>
    <mergeCell ref="S14:U14"/>
    <mergeCell ref="B14:L14"/>
    <mergeCell ref="P11:R11"/>
    <mergeCell ref="B8:I10"/>
    <mergeCell ref="J8:O10"/>
    <mergeCell ref="B16:C16"/>
    <mergeCell ref="F16:G16"/>
    <mergeCell ref="J16:K16"/>
    <mergeCell ref="B27:B29"/>
    <mergeCell ref="Q29:S29"/>
    <mergeCell ref="C29:E29"/>
    <mergeCell ref="B7:I7"/>
    <mergeCell ref="B11:I11"/>
    <mergeCell ref="N23:S23"/>
    <mergeCell ref="J12:O13"/>
    <mergeCell ref="P12:P13"/>
    <mergeCell ref="Q12:R13"/>
    <mergeCell ref="L24:M26"/>
    <mergeCell ref="F20:K22"/>
    <mergeCell ref="B12:I13"/>
    <mergeCell ref="F23:M23"/>
    <mergeCell ref="I24:K25"/>
    <mergeCell ref="M17:R17"/>
    <mergeCell ref="M15:R16"/>
    <mergeCell ref="M18:R19"/>
    <mergeCell ref="B18:C18"/>
    <mergeCell ref="E18:G18"/>
    <mergeCell ref="J18:K18"/>
    <mergeCell ref="C28:E28"/>
    <mergeCell ref="B24:B26"/>
    <mergeCell ref="C24:E26"/>
    <mergeCell ref="F24:H25"/>
    <mergeCell ref="N24:P25"/>
    <mergeCell ref="S15:U16"/>
    <mergeCell ref="Q24:S25"/>
    <mergeCell ref="U25:U26"/>
    <mergeCell ref="T23:U23"/>
    <mergeCell ref="S18:U19"/>
    <mergeCell ref="T24:T26"/>
    <mergeCell ref="N20:R22"/>
    <mergeCell ref="F28:F29"/>
    <mergeCell ref="G28:G29"/>
    <mergeCell ref="K28:K29"/>
    <mergeCell ref="J28:J29"/>
    <mergeCell ref="I28:I29"/>
    <mergeCell ref="H28:H29"/>
    <mergeCell ref="K54:L55"/>
    <mergeCell ref="M54:N55"/>
    <mergeCell ref="K53:L53"/>
    <mergeCell ref="H54:J55"/>
    <mergeCell ref="B20:E23"/>
    <mergeCell ref="N32:P32"/>
    <mergeCell ref="Q32:S32"/>
    <mergeCell ref="N35:P35"/>
    <mergeCell ref="Q35:S35"/>
    <mergeCell ref="N29:P29"/>
    <mergeCell ref="N47:P47"/>
    <mergeCell ref="Q47:S47"/>
    <mergeCell ref="C45:E45"/>
    <mergeCell ref="L45:M47"/>
    <mergeCell ref="C36:E36"/>
    <mergeCell ref="L36:M38"/>
    <mergeCell ref="C39:E39"/>
    <mergeCell ref="L39:M41"/>
    <mergeCell ref="L27:M29"/>
    <mergeCell ref="C27:E27"/>
    <mergeCell ref="C30:E30"/>
    <mergeCell ref="C33:E33"/>
    <mergeCell ref="L33:M35"/>
    <mergeCell ref="C31:E31"/>
    <mergeCell ref="D58:E58"/>
    <mergeCell ref="B45:B47"/>
    <mergeCell ref="C50:E50"/>
    <mergeCell ref="C42:E42"/>
    <mergeCell ref="K61:L62"/>
    <mergeCell ref="M61:N62"/>
    <mergeCell ref="B53:E53"/>
    <mergeCell ref="B55:C55"/>
    <mergeCell ref="D55:E55"/>
    <mergeCell ref="B54:C54"/>
    <mergeCell ref="D54:E54"/>
    <mergeCell ref="H61:J62"/>
    <mergeCell ref="B48:B50"/>
    <mergeCell ref="H60:J60"/>
    <mergeCell ref="K60:L60"/>
    <mergeCell ref="K52:L52"/>
    <mergeCell ref="K56:L56"/>
    <mergeCell ref="K58:L59"/>
    <mergeCell ref="H52:J52"/>
    <mergeCell ref="M56:N56"/>
    <mergeCell ref="B56:G56"/>
    <mergeCell ref="M58:N59"/>
    <mergeCell ref="B57:E57"/>
    <mergeCell ref="F53:G53"/>
    <mergeCell ref="B30:B32"/>
    <mergeCell ref="B33:B35"/>
    <mergeCell ref="B36:B38"/>
    <mergeCell ref="B39:B41"/>
    <mergeCell ref="B42:B44"/>
    <mergeCell ref="L30:M32"/>
    <mergeCell ref="B61:B62"/>
    <mergeCell ref="C61:D62"/>
    <mergeCell ref="E61:E62"/>
    <mergeCell ref="F61:G62"/>
    <mergeCell ref="C38:E38"/>
    <mergeCell ref="B60:G60"/>
    <mergeCell ref="C40:E40"/>
    <mergeCell ref="C41:E41"/>
    <mergeCell ref="C43:E43"/>
    <mergeCell ref="C44:E44"/>
    <mergeCell ref="F57:G57"/>
    <mergeCell ref="B59:C59"/>
    <mergeCell ref="D59:E59"/>
    <mergeCell ref="B58:C58"/>
    <mergeCell ref="C32:E32"/>
    <mergeCell ref="C34:E34"/>
    <mergeCell ref="C35:E35"/>
    <mergeCell ref="C37:E37"/>
    <mergeCell ref="T61:U62"/>
    <mergeCell ref="O53:T54"/>
    <mergeCell ref="O55:T55"/>
    <mergeCell ref="U53:U54"/>
    <mergeCell ref="T60:U60"/>
    <mergeCell ref="N38:P38"/>
    <mergeCell ref="M52:N52"/>
    <mergeCell ref="C47:E47"/>
    <mergeCell ref="C46:E46"/>
    <mergeCell ref="O52:U52"/>
    <mergeCell ref="B51:U51"/>
    <mergeCell ref="B52:G52"/>
    <mergeCell ref="C48:E48"/>
    <mergeCell ref="L48:M50"/>
    <mergeCell ref="C49:E49"/>
    <mergeCell ref="M60:N60"/>
    <mergeCell ref="Q38:S38"/>
    <mergeCell ref="N41:P41"/>
    <mergeCell ref="N50:P50"/>
    <mergeCell ref="Q50:S50"/>
    <mergeCell ref="Q41:S41"/>
    <mergeCell ref="N44:P44"/>
    <mergeCell ref="Q44:S44"/>
    <mergeCell ref="L42:M44"/>
  </mergeCells>
  <phoneticPr fontId="0" type="noConversion"/>
  <conditionalFormatting sqref="F28">
    <cfRule type="cellIs" priority="181" operator="equal">
      <formula>"Select OK or NC"</formula>
    </cfRule>
    <cfRule type="cellIs" dxfId="229" priority="196" operator="equal">
      <formula>"NC"</formula>
    </cfRule>
    <cfRule type="cellIs" dxfId="228" priority="197" operator="equal">
      <formula>"OK"</formula>
    </cfRule>
  </conditionalFormatting>
  <conditionalFormatting sqref="G49:K49">
    <cfRule type="cellIs" priority="1" operator="equal">
      <formula>"Select OK or NC"</formula>
    </cfRule>
    <cfRule type="cellIs" dxfId="227" priority="2" operator="equal">
      <formula>"NC"</formula>
    </cfRule>
    <cfRule type="cellIs" dxfId="226" priority="3" operator="equal">
      <formula>"OK"</formula>
    </cfRule>
  </conditionalFormatting>
  <conditionalFormatting sqref="N49">
    <cfRule type="cellIs" priority="46" operator="equal">
      <formula>"Select OK or NC"</formula>
    </cfRule>
    <cfRule type="cellIs" dxfId="225" priority="47" operator="equal">
      <formula>"NC"</formula>
    </cfRule>
    <cfRule type="cellIs" dxfId="224" priority="48" operator="equal">
      <formula>"OK"</formula>
    </cfRule>
  </conditionalFormatting>
  <conditionalFormatting sqref="O46:S46">
    <cfRule type="cellIs" priority="49" operator="equal">
      <formula>"Select OK or NC"</formula>
    </cfRule>
    <cfRule type="cellIs" dxfId="223" priority="50" operator="equal">
      <formula>"NC"</formula>
    </cfRule>
    <cfRule type="cellIs" dxfId="222" priority="51" operator="equal">
      <formula>"OK"</formula>
    </cfRule>
  </conditionalFormatting>
  <conditionalFormatting sqref="N46">
    <cfRule type="cellIs" priority="52" operator="equal">
      <formula>"Select OK or NC"</formula>
    </cfRule>
    <cfRule type="cellIs" dxfId="221" priority="53" operator="equal">
      <formula>"NC"</formula>
    </cfRule>
    <cfRule type="cellIs" dxfId="220" priority="54" operator="equal">
      <formula>"OK"</formula>
    </cfRule>
  </conditionalFormatting>
  <conditionalFormatting sqref="O43:S43">
    <cfRule type="cellIs" priority="55" operator="equal">
      <formula>"Select OK or NC"</formula>
    </cfRule>
    <cfRule type="cellIs" dxfId="219" priority="56" operator="equal">
      <formula>"NC"</formula>
    </cfRule>
    <cfRule type="cellIs" dxfId="218" priority="57" operator="equal">
      <formula>"OK"</formula>
    </cfRule>
  </conditionalFormatting>
  <conditionalFormatting sqref="N43">
    <cfRule type="cellIs" priority="58" operator="equal">
      <formula>"Select OK or NC"</formula>
    </cfRule>
    <cfRule type="cellIs" dxfId="217" priority="59" operator="equal">
      <formula>"NC"</formula>
    </cfRule>
    <cfRule type="cellIs" dxfId="216" priority="60" operator="equal">
      <formula>"OK"</formula>
    </cfRule>
  </conditionalFormatting>
  <conditionalFormatting sqref="O40:S40">
    <cfRule type="cellIs" priority="61" operator="equal">
      <formula>"Select OK or NC"</formula>
    </cfRule>
    <cfRule type="cellIs" dxfId="215" priority="62" operator="equal">
      <formula>"NC"</formula>
    </cfRule>
    <cfRule type="cellIs" dxfId="214" priority="63" operator="equal">
      <formula>"OK"</formula>
    </cfRule>
  </conditionalFormatting>
  <conditionalFormatting sqref="N40">
    <cfRule type="cellIs" priority="64" operator="equal">
      <formula>"Select OK or NC"</formula>
    </cfRule>
    <cfRule type="cellIs" dxfId="213" priority="65" operator="equal">
      <formula>"NC"</formula>
    </cfRule>
    <cfRule type="cellIs" dxfId="212" priority="66" operator="equal">
      <formula>"OK"</formula>
    </cfRule>
  </conditionalFormatting>
  <conditionalFormatting sqref="O37:S37">
    <cfRule type="cellIs" priority="67" operator="equal">
      <formula>"Select OK or NC"</formula>
    </cfRule>
    <cfRule type="cellIs" dxfId="211" priority="68" operator="equal">
      <formula>"NC"</formula>
    </cfRule>
    <cfRule type="cellIs" dxfId="210" priority="69" operator="equal">
      <formula>"OK"</formula>
    </cfRule>
  </conditionalFormatting>
  <conditionalFormatting sqref="N37">
    <cfRule type="cellIs" priority="70" operator="equal">
      <formula>"Select OK or NC"</formula>
    </cfRule>
    <cfRule type="cellIs" dxfId="209" priority="71" operator="equal">
      <formula>"NC"</formula>
    </cfRule>
    <cfRule type="cellIs" dxfId="208" priority="72" operator="equal">
      <formula>"OK"</formula>
    </cfRule>
  </conditionalFormatting>
  <conditionalFormatting sqref="O34:S34">
    <cfRule type="cellIs" priority="73" operator="equal">
      <formula>"Select OK or NC"</formula>
    </cfRule>
    <cfRule type="cellIs" dxfId="207" priority="74" operator="equal">
      <formula>"NC"</formula>
    </cfRule>
    <cfRule type="cellIs" dxfId="206" priority="75" operator="equal">
      <formula>"OK"</formula>
    </cfRule>
  </conditionalFormatting>
  <conditionalFormatting sqref="N34">
    <cfRule type="cellIs" priority="76" operator="equal">
      <formula>"Select OK or NC"</formula>
    </cfRule>
    <cfRule type="cellIs" dxfId="205" priority="77" operator="equal">
      <formula>"NC"</formula>
    </cfRule>
    <cfRule type="cellIs" dxfId="204" priority="78" operator="equal">
      <formula>"OK"</formula>
    </cfRule>
  </conditionalFormatting>
  <conditionalFormatting sqref="O31:S31">
    <cfRule type="cellIs" priority="79" operator="equal">
      <formula>"Select OK or NC"</formula>
    </cfRule>
    <cfRule type="cellIs" dxfId="203" priority="80" operator="equal">
      <formula>"NC"</formula>
    </cfRule>
    <cfRule type="cellIs" dxfId="202" priority="81" operator="equal">
      <formula>"OK"</formula>
    </cfRule>
  </conditionalFormatting>
  <conditionalFormatting sqref="N31">
    <cfRule type="cellIs" priority="82" operator="equal">
      <formula>"Select OK or NC"</formula>
    </cfRule>
    <cfRule type="cellIs" dxfId="201" priority="83" operator="equal">
      <formula>"NC"</formula>
    </cfRule>
    <cfRule type="cellIs" dxfId="200" priority="84" operator="equal">
      <formula>"OK"</formula>
    </cfRule>
  </conditionalFormatting>
  <conditionalFormatting sqref="O28:S28">
    <cfRule type="cellIs" priority="85" operator="equal">
      <formula>"Select OK or NC"</formula>
    </cfRule>
    <cfRule type="cellIs" dxfId="199" priority="86" operator="equal">
      <formula>"NC"</formula>
    </cfRule>
    <cfRule type="cellIs" dxfId="198" priority="87" operator="equal">
      <formula>"OK"</formula>
    </cfRule>
  </conditionalFormatting>
  <conditionalFormatting sqref="N28">
    <cfRule type="cellIs" priority="88" operator="equal">
      <formula>"Select OK or NC"</formula>
    </cfRule>
    <cfRule type="cellIs" dxfId="197" priority="89" operator="equal">
      <formula>"NC"</formula>
    </cfRule>
    <cfRule type="cellIs" dxfId="196" priority="90" operator="equal">
      <formula>"OK"</formula>
    </cfRule>
  </conditionalFormatting>
  <conditionalFormatting sqref="G28:K28">
    <cfRule type="cellIs" priority="133" operator="equal">
      <formula>"Select OK or NC"</formula>
    </cfRule>
    <cfRule type="cellIs" dxfId="195" priority="134" operator="equal">
      <formula>"NC"</formula>
    </cfRule>
    <cfRule type="cellIs" dxfId="194" priority="135" operator="equal">
      <formula>"OK"</formula>
    </cfRule>
  </conditionalFormatting>
  <conditionalFormatting sqref="O49:S49">
    <cfRule type="cellIs" priority="43" operator="equal">
      <formula>"Select OK or NC"</formula>
    </cfRule>
    <cfRule type="cellIs" dxfId="193" priority="44" operator="equal">
      <formula>"NC"</formula>
    </cfRule>
    <cfRule type="cellIs" dxfId="192" priority="45" operator="equal">
      <formula>"OK"</formula>
    </cfRule>
  </conditionalFormatting>
  <conditionalFormatting sqref="F31">
    <cfRule type="cellIs" priority="40" operator="equal">
      <formula>"Select OK or NC"</formula>
    </cfRule>
    <cfRule type="cellIs" dxfId="191" priority="41" operator="equal">
      <formula>"NC"</formula>
    </cfRule>
    <cfRule type="cellIs" dxfId="190" priority="42" operator="equal">
      <formula>"OK"</formula>
    </cfRule>
  </conditionalFormatting>
  <conditionalFormatting sqref="G31:K31">
    <cfRule type="cellIs" priority="37" operator="equal">
      <formula>"Select OK or NC"</formula>
    </cfRule>
    <cfRule type="cellIs" dxfId="189" priority="38" operator="equal">
      <formula>"NC"</formula>
    </cfRule>
    <cfRule type="cellIs" dxfId="188" priority="39" operator="equal">
      <formula>"OK"</formula>
    </cfRule>
  </conditionalFormatting>
  <conditionalFormatting sqref="F34">
    <cfRule type="cellIs" priority="34" operator="equal">
      <formula>"Select OK or NC"</formula>
    </cfRule>
    <cfRule type="cellIs" dxfId="187" priority="35" operator="equal">
      <formula>"NC"</formula>
    </cfRule>
    <cfRule type="cellIs" dxfId="186" priority="36" operator="equal">
      <formula>"OK"</formula>
    </cfRule>
  </conditionalFormatting>
  <conditionalFormatting sqref="G34:K34">
    <cfRule type="cellIs" priority="31" operator="equal">
      <formula>"Select OK or NC"</formula>
    </cfRule>
    <cfRule type="cellIs" dxfId="185" priority="32" operator="equal">
      <formula>"NC"</formula>
    </cfRule>
    <cfRule type="cellIs" dxfId="184" priority="33" operator="equal">
      <formula>"OK"</formula>
    </cfRule>
  </conditionalFormatting>
  <conditionalFormatting sqref="F37">
    <cfRule type="cellIs" priority="28" operator="equal">
      <formula>"Select OK or NC"</formula>
    </cfRule>
    <cfRule type="cellIs" dxfId="183" priority="29" operator="equal">
      <formula>"NC"</formula>
    </cfRule>
    <cfRule type="cellIs" dxfId="182" priority="30" operator="equal">
      <formula>"OK"</formula>
    </cfRule>
  </conditionalFormatting>
  <conditionalFormatting sqref="G37:K37">
    <cfRule type="cellIs" priority="25" operator="equal">
      <formula>"Select OK or NC"</formula>
    </cfRule>
    <cfRule type="cellIs" dxfId="181" priority="26" operator="equal">
      <formula>"NC"</formula>
    </cfRule>
    <cfRule type="cellIs" dxfId="180" priority="27" operator="equal">
      <formula>"OK"</formula>
    </cfRule>
  </conditionalFormatting>
  <conditionalFormatting sqref="F40">
    <cfRule type="cellIs" priority="22" operator="equal">
      <formula>"Select OK or NC"</formula>
    </cfRule>
    <cfRule type="cellIs" dxfId="179" priority="23" operator="equal">
      <formula>"NC"</formula>
    </cfRule>
    <cfRule type="cellIs" dxfId="178" priority="24" operator="equal">
      <formula>"OK"</formula>
    </cfRule>
  </conditionalFormatting>
  <conditionalFormatting sqref="G40:K40">
    <cfRule type="cellIs" priority="19" operator="equal">
      <formula>"Select OK or NC"</formula>
    </cfRule>
    <cfRule type="cellIs" dxfId="177" priority="20" operator="equal">
      <formula>"NC"</formula>
    </cfRule>
    <cfRule type="cellIs" dxfId="176" priority="21" operator="equal">
      <formula>"OK"</formula>
    </cfRule>
  </conditionalFormatting>
  <conditionalFormatting sqref="F43">
    <cfRule type="cellIs" priority="16" operator="equal">
      <formula>"Select OK or NC"</formula>
    </cfRule>
    <cfRule type="cellIs" dxfId="175" priority="17" operator="equal">
      <formula>"NC"</formula>
    </cfRule>
    <cfRule type="cellIs" dxfId="174" priority="18" operator="equal">
      <formula>"OK"</formula>
    </cfRule>
  </conditionalFormatting>
  <conditionalFormatting sqref="G43:K43">
    <cfRule type="cellIs" priority="13" operator="equal">
      <formula>"Select OK or NC"</formula>
    </cfRule>
    <cfRule type="cellIs" dxfId="173" priority="14" operator="equal">
      <formula>"NC"</formula>
    </cfRule>
    <cfRule type="cellIs" dxfId="172" priority="15" operator="equal">
      <formula>"OK"</formula>
    </cfRule>
  </conditionalFormatting>
  <conditionalFormatting sqref="F46">
    <cfRule type="cellIs" priority="10" operator="equal">
      <formula>"Select OK or NC"</formula>
    </cfRule>
    <cfRule type="cellIs" dxfId="171" priority="11" operator="equal">
      <formula>"NC"</formula>
    </cfRule>
    <cfRule type="cellIs" dxfId="170" priority="12" operator="equal">
      <formula>"OK"</formula>
    </cfRule>
  </conditionalFormatting>
  <conditionalFormatting sqref="G46:K46">
    <cfRule type="cellIs" priority="7" operator="equal">
      <formula>"Select OK or NC"</formula>
    </cfRule>
    <cfRule type="cellIs" dxfId="169" priority="8" operator="equal">
      <formula>"NC"</formula>
    </cfRule>
    <cfRule type="cellIs" dxfId="168" priority="9" operator="equal">
      <formula>"OK"</formula>
    </cfRule>
  </conditionalFormatting>
  <conditionalFormatting sqref="F49">
    <cfRule type="cellIs" priority="4" operator="equal">
      <formula>"Select OK or NC"</formula>
    </cfRule>
    <cfRule type="cellIs" dxfId="167" priority="5" operator="equal">
      <formula>"NC"</formula>
    </cfRule>
    <cfRule type="cellIs" dxfId="166" priority="6" operator="equal">
      <formula>"OK"</formula>
    </cfRule>
  </conditionalFormatting>
  <dataValidations count="1">
    <dataValidation type="list" allowBlank="1" showInputMessage="1" showErrorMessage="1" sqref="F28:K28 N46:S46 N49:S49 F31:K31 F34:K34 F37:K37 F40:K40 F43:K43 F46:K46 N28:S28 N31:S31 N34:S34 N37:S37 N40:S40 N43:S43 F49:K49" xr:uid="{00000000-0002-0000-0100-000000000000}">
      <formula1>"Select OK or NC, OK, NC"</formula1>
    </dataValidation>
  </dataValidations>
  <printOptions horizontalCentered="1" verticalCentered="1"/>
  <pageMargins left="0.5" right="0.75" top="0.5" bottom="0.3" header="0.5" footer="0.17"/>
  <pageSetup scale="40" orientation="landscape" r:id="rId1"/>
  <headerFooter alignWithMargins="0">
    <oddFooter>&amp;LForm NPD 3.6 (rev. 0) 04/10/02</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baseColWidth="10" defaultColWidth="8.83203125" defaultRowHeight="13"/>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election activeCell="O21" sqref="O21"/>
    </sheetView>
  </sheetViews>
  <sheetFormatPr baseColWidth="10" defaultColWidth="8.83203125" defaultRowHeight="13"/>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54"/>
  <sheetViews>
    <sheetView workbookViewId="0">
      <selection activeCell="Q20" sqref="Q20"/>
    </sheetView>
  </sheetViews>
  <sheetFormatPr baseColWidth="10" defaultColWidth="8.83203125" defaultRowHeight="14"/>
  <cols>
    <col min="1" max="3" width="9.1640625" style="329"/>
    <col min="4" max="4" width="6.6640625" style="329" customWidth="1"/>
    <col min="5" max="6" width="9.1640625" style="329"/>
    <col min="7" max="7" width="20.5" style="329" customWidth="1"/>
    <col min="8" max="9" width="9.1640625" style="329"/>
    <col min="10" max="10" width="9.6640625" style="329" customWidth="1"/>
    <col min="11" max="259" width="9.1640625" style="329"/>
    <col min="260" max="260" width="6.6640625" style="329" customWidth="1"/>
    <col min="261" max="262" width="9.1640625" style="329"/>
    <col min="263" max="263" width="20.5" style="329" customWidth="1"/>
    <col min="264" max="265" width="9.1640625" style="329"/>
    <col min="266" max="266" width="9.6640625" style="329" customWidth="1"/>
    <col min="267" max="515" width="9.1640625" style="329"/>
    <col min="516" max="516" width="6.6640625" style="329" customWidth="1"/>
    <col min="517" max="518" width="9.1640625" style="329"/>
    <col min="519" max="519" width="20.5" style="329" customWidth="1"/>
    <col min="520" max="521" width="9.1640625" style="329"/>
    <col min="522" max="522" width="9.6640625" style="329" customWidth="1"/>
    <col min="523" max="771" width="9.1640625" style="329"/>
    <col min="772" max="772" width="6.6640625" style="329" customWidth="1"/>
    <col min="773" max="774" width="9.1640625" style="329"/>
    <col min="775" max="775" width="20.5" style="329" customWidth="1"/>
    <col min="776" max="777" width="9.1640625" style="329"/>
    <col min="778" max="778" width="9.6640625" style="329" customWidth="1"/>
    <col min="779" max="1027" width="9.1640625" style="329"/>
    <col min="1028" max="1028" width="6.6640625" style="329" customWidth="1"/>
    <col min="1029" max="1030" width="9.1640625" style="329"/>
    <col min="1031" max="1031" width="20.5" style="329" customWidth="1"/>
    <col min="1032" max="1033" width="9.1640625" style="329"/>
    <col min="1034" max="1034" width="9.6640625" style="329" customWidth="1"/>
    <col min="1035" max="1283" width="9.1640625" style="329"/>
    <col min="1284" max="1284" width="6.6640625" style="329" customWidth="1"/>
    <col min="1285" max="1286" width="9.1640625" style="329"/>
    <col min="1287" max="1287" width="20.5" style="329" customWidth="1"/>
    <col min="1288" max="1289" width="9.1640625" style="329"/>
    <col min="1290" max="1290" width="9.6640625" style="329" customWidth="1"/>
    <col min="1291" max="1539" width="9.1640625" style="329"/>
    <col min="1540" max="1540" width="6.6640625" style="329" customWidth="1"/>
    <col min="1541" max="1542" width="9.1640625" style="329"/>
    <col min="1543" max="1543" width="20.5" style="329" customWidth="1"/>
    <col min="1544" max="1545" width="9.1640625" style="329"/>
    <col min="1546" max="1546" width="9.6640625" style="329" customWidth="1"/>
    <col min="1547" max="1795" width="9.1640625" style="329"/>
    <col min="1796" max="1796" width="6.6640625" style="329" customWidth="1"/>
    <col min="1797" max="1798" width="9.1640625" style="329"/>
    <col min="1799" max="1799" width="20.5" style="329" customWidth="1"/>
    <col min="1800" max="1801" width="9.1640625" style="329"/>
    <col min="1802" max="1802" width="9.6640625" style="329" customWidth="1"/>
    <col min="1803" max="2051" width="9.1640625" style="329"/>
    <col min="2052" max="2052" width="6.6640625" style="329" customWidth="1"/>
    <col min="2053" max="2054" width="9.1640625" style="329"/>
    <col min="2055" max="2055" width="20.5" style="329" customWidth="1"/>
    <col min="2056" max="2057" width="9.1640625" style="329"/>
    <col min="2058" max="2058" width="9.6640625" style="329" customWidth="1"/>
    <col min="2059" max="2307" width="9.1640625" style="329"/>
    <col min="2308" max="2308" width="6.6640625" style="329" customWidth="1"/>
    <col min="2309" max="2310" width="9.1640625" style="329"/>
    <col min="2311" max="2311" width="20.5" style="329" customWidth="1"/>
    <col min="2312" max="2313" width="9.1640625" style="329"/>
    <col min="2314" max="2314" width="9.6640625" style="329" customWidth="1"/>
    <col min="2315" max="2563" width="9.1640625" style="329"/>
    <col min="2564" max="2564" width="6.6640625" style="329" customWidth="1"/>
    <col min="2565" max="2566" width="9.1640625" style="329"/>
    <col min="2567" max="2567" width="20.5" style="329" customWidth="1"/>
    <col min="2568" max="2569" width="9.1640625" style="329"/>
    <col min="2570" max="2570" width="9.6640625" style="329" customWidth="1"/>
    <col min="2571" max="2819" width="9.1640625" style="329"/>
    <col min="2820" max="2820" width="6.6640625" style="329" customWidth="1"/>
    <col min="2821" max="2822" width="9.1640625" style="329"/>
    <col min="2823" max="2823" width="20.5" style="329" customWidth="1"/>
    <col min="2824" max="2825" width="9.1640625" style="329"/>
    <col min="2826" max="2826" width="9.6640625" style="329" customWidth="1"/>
    <col min="2827" max="3075" width="9.1640625" style="329"/>
    <col min="3076" max="3076" width="6.6640625" style="329" customWidth="1"/>
    <col min="3077" max="3078" width="9.1640625" style="329"/>
    <col min="3079" max="3079" width="20.5" style="329" customWidth="1"/>
    <col min="3080" max="3081" width="9.1640625" style="329"/>
    <col min="3082" max="3082" width="9.6640625" style="329" customWidth="1"/>
    <col min="3083" max="3331" width="9.1640625" style="329"/>
    <col min="3332" max="3332" width="6.6640625" style="329" customWidth="1"/>
    <col min="3333" max="3334" width="9.1640625" style="329"/>
    <col min="3335" max="3335" width="20.5" style="329" customWidth="1"/>
    <col min="3336" max="3337" width="9.1640625" style="329"/>
    <col min="3338" max="3338" width="9.6640625" style="329" customWidth="1"/>
    <col min="3339" max="3587" width="9.1640625" style="329"/>
    <col min="3588" max="3588" width="6.6640625" style="329" customWidth="1"/>
    <col min="3589" max="3590" width="9.1640625" style="329"/>
    <col min="3591" max="3591" width="20.5" style="329" customWidth="1"/>
    <col min="3592" max="3593" width="9.1640625" style="329"/>
    <col min="3594" max="3594" width="9.6640625" style="329" customWidth="1"/>
    <col min="3595" max="3843" width="9.1640625" style="329"/>
    <col min="3844" max="3844" width="6.6640625" style="329" customWidth="1"/>
    <col min="3845" max="3846" width="9.1640625" style="329"/>
    <col min="3847" max="3847" width="20.5" style="329" customWidth="1"/>
    <col min="3848" max="3849" width="9.1640625" style="329"/>
    <col min="3850" max="3850" width="9.6640625" style="329" customWidth="1"/>
    <col min="3851" max="4099" width="9.1640625" style="329"/>
    <col min="4100" max="4100" width="6.6640625" style="329" customWidth="1"/>
    <col min="4101" max="4102" width="9.1640625" style="329"/>
    <col min="4103" max="4103" width="20.5" style="329" customWidth="1"/>
    <col min="4104" max="4105" width="9.1640625" style="329"/>
    <col min="4106" max="4106" width="9.6640625" style="329" customWidth="1"/>
    <col min="4107" max="4355" width="9.1640625" style="329"/>
    <col min="4356" max="4356" width="6.6640625" style="329" customWidth="1"/>
    <col min="4357" max="4358" width="9.1640625" style="329"/>
    <col min="4359" max="4359" width="20.5" style="329" customWidth="1"/>
    <col min="4360" max="4361" width="9.1640625" style="329"/>
    <col min="4362" max="4362" width="9.6640625" style="329" customWidth="1"/>
    <col min="4363" max="4611" width="9.1640625" style="329"/>
    <col min="4612" max="4612" width="6.6640625" style="329" customWidth="1"/>
    <col min="4613" max="4614" width="9.1640625" style="329"/>
    <col min="4615" max="4615" width="20.5" style="329" customWidth="1"/>
    <col min="4616" max="4617" width="9.1640625" style="329"/>
    <col min="4618" max="4618" width="9.6640625" style="329" customWidth="1"/>
    <col min="4619" max="4867" width="9.1640625" style="329"/>
    <col min="4868" max="4868" width="6.6640625" style="329" customWidth="1"/>
    <col min="4869" max="4870" width="9.1640625" style="329"/>
    <col min="4871" max="4871" width="20.5" style="329" customWidth="1"/>
    <col min="4872" max="4873" width="9.1640625" style="329"/>
    <col min="4874" max="4874" width="9.6640625" style="329" customWidth="1"/>
    <col min="4875" max="5123" width="9.1640625" style="329"/>
    <col min="5124" max="5124" width="6.6640625" style="329" customWidth="1"/>
    <col min="5125" max="5126" width="9.1640625" style="329"/>
    <col min="5127" max="5127" width="20.5" style="329" customWidth="1"/>
    <col min="5128" max="5129" width="9.1640625" style="329"/>
    <col min="5130" max="5130" width="9.6640625" style="329" customWidth="1"/>
    <col min="5131" max="5379" width="9.1640625" style="329"/>
    <col min="5380" max="5380" width="6.6640625" style="329" customWidth="1"/>
    <col min="5381" max="5382" width="9.1640625" style="329"/>
    <col min="5383" max="5383" width="20.5" style="329" customWidth="1"/>
    <col min="5384" max="5385" width="9.1640625" style="329"/>
    <col min="5386" max="5386" width="9.6640625" style="329" customWidth="1"/>
    <col min="5387" max="5635" width="9.1640625" style="329"/>
    <col min="5636" max="5636" width="6.6640625" style="329" customWidth="1"/>
    <col min="5637" max="5638" width="9.1640625" style="329"/>
    <col min="5639" max="5639" width="20.5" style="329" customWidth="1"/>
    <col min="5640" max="5641" width="9.1640625" style="329"/>
    <col min="5642" max="5642" width="9.6640625" style="329" customWidth="1"/>
    <col min="5643" max="5891" width="9.1640625" style="329"/>
    <col min="5892" max="5892" width="6.6640625" style="329" customWidth="1"/>
    <col min="5893" max="5894" width="9.1640625" style="329"/>
    <col min="5895" max="5895" width="20.5" style="329" customWidth="1"/>
    <col min="5896" max="5897" width="9.1640625" style="329"/>
    <col min="5898" max="5898" width="9.6640625" style="329" customWidth="1"/>
    <col min="5899" max="6147" width="9.1640625" style="329"/>
    <col min="6148" max="6148" width="6.6640625" style="329" customWidth="1"/>
    <col min="6149" max="6150" width="9.1640625" style="329"/>
    <col min="6151" max="6151" width="20.5" style="329" customWidth="1"/>
    <col min="6152" max="6153" width="9.1640625" style="329"/>
    <col min="6154" max="6154" width="9.6640625" style="329" customWidth="1"/>
    <col min="6155" max="6403" width="9.1640625" style="329"/>
    <col min="6404" max="6404" width="6.6640625" style="329" customWidth="1"/>
    <col min="6405" max="6406" width="9.1640625" style="329"/>
    <col min="6407" max="6407" width="20.5" style="329" customWidth="1"/>
    <col min="6408" max="6409" width="9.1640625" style="329"/>
    <col min="6410" max="6410" width="9.6640625" style="329" customWidth="1"/>
    <col min="6411" max="6659" width="9.1640625" style="329"/>
    <col min="6660" max="6660" width="6.6640625" style="329" customWidth="1"/>
    <col min="6661" max="6662" width="9.1640625" style="329"/>
    <col min="6663" max="6663" width="20.5" style="329" customWidth="1"/>
    <col min="6664" max="6665" width="9.1640625" style="329"/>
    <col min="6666" max="6666" width="9.6640625" style="329" customWidth="1"/>
    <col min="6667" max="6915" width="9.1640625" style="329"/>
    <col min="6916" max="6916" width="6.6640625" style="329" customWidth="1"/>
    <col min="6917" max="6918" width="9.1640625" style="329"/>
    <col min="6919" max="6919" width="20.5" style="329" customWidth="1"/>
    <col min="6920" max="6921" width="9.1640625" style="329"/>
    <col min="6922" max="6922" width="9.6640625" style="329" customWidth="1"/>
    <col min="6923" max="7171" width="9.1640625" style="329"/>
    <col min="7172" max="7172" width="6.6640625" style="329" customWidth="1"/>
    <col min="7173" max="7174" width="9.1640625" style="329"/>
    <col min="7175" max="7175" width="20.5" style="329" customWidth="1"/>
    <col min="7176" max="7177" width="9.1640625" style="329"/>
    <col min="7178" max="7178" width="9.6640625" style="329" customWidth="1"/>
    <col min="7179" max="7427" width="9.1640625" style="329"/>
    <col min="7428" max="7428" width="6.6640625" style="329" customWidth="1"/>
    <col min="7429" max="7430" width="9.1640625" style="329"/>
    <col min="7431" max="7431" width="20.5" style="329" customWidth="1"/>
    <col min="7432" max="7433" width="9.1640625" style="329"/>
    <col min="7434" max="7434" width="9.6640625" style="329" customWidth="1"/>
    <col min="7435" max="7683" width="9.1640625" style="329"/>
    <col min="7684" max="7684" width="6.6640625" style="329" customWidth="1"/>
    <col min="7685" max="7686" width="9.1640625" style="329"/>
    <col min="7687" max="7687" width="20.5" style="329" customWidth="1"/>
    <col min="7688" max="7689" width="9.1640625" style="329"/>
    <col min="7690" max="7690" width="9.6640625" style="329" customWidth="1"/>
    <col min="7691" max="7939" width="9.1640625" style="329"/>
    <col min="7940" max="7940" width="6.6640625" style="329" customWidth="1"/>
    <col min="7941" max="7942" width="9.1640625" style="329"/>
    <col min="7943" max="7943" width="20.5" style="329" customWidth="1"/>
    <col min="7944" max="7945" width="9.1640625" style="329"/>
    <col min="7946" max="7946" width="9.6640625" style="329" customWidth="1"/>
    <col min="7947" max="8195" width="9.1640625" style="329"/>
    <col min="8196" max="8196" width="6.6640625" style="329" customWidth="1"/>
    <col min="8197" max="8198" width="9.1640625" style="329"/>
    <col min="8199" max="8199" width="20.5" style="329" customWidth="1"/>
    <col min="8200" max="8201" width="9.1640625" style="329"/>
    <col min="8202" max="8202" width="9.6640625" style="329" customWidth="1"/>
    <col min="8203" max="8451" width="9.1640625" style="329"/>
    <col min="8452" max="8452" width="6.6640625" style="329" customWidth="1"/>
    <col min="8453" max="8454" width="9.1640625" style="329"/>
    <col min="8455" max="8455" width="20.5" style="329" customWidth="1"/>
    <col min="8456" max="8457" width="9.1640625" style="329"/>
    <col min="8458" max="8458" width="9.6640625" style="329" customWidth="1"/>
    <col min="8459" max="8707" width="9.1640625" style="329"/>
    <col min="8708" max="8708" width="6.6640625" style="329" customWidth="1"/>
    <col min="8709" max="8710" width="9.1640625" style="329"/>
    <col min="8711" max="8711" width="20.5" style="329" customWidth="1"/>
    <col min="8712" max="8713" width="9.1640625" style="329"/>
    <col min="8714" max="8714" width="9.6640625" style="329" customWidth="1"/>
    <col min="8715" max="8963" width="9.1640625" style="329"/>
    <col min="8964" max="8964" width="6.6640625" style="329" customWidth="1"/>
    <col min="8965" max="8966" width="9.1640625" style="329"/>
    <col min="8967" max="8967" width="20.5" style="329" customWidth="1"/>
    <col min="8968" max="8969" width="9.1640625" style="329"/>
    <col min="8970" max="8970" width="9.6640625" style="329" customWidth="1"/>
    <col min="8971" max="9219" width="9.1640625" style="329"/>
    <col min="9220" max="9220" width="6.6640625" style="329" customWidth="1"/>
    <col min="9221" max="9222" width="9.1640625" style="329"/>
    <col min="9223" max="9223" width="20.5" style="329" customWidth="1"/>
    <col min="9224" max="9225" width="9.1640625" style="329"/>
    <col min="9226" max="9226" width="9.6640625" style="329" customWidth="1"/>
    <col min="9227" max="9475" width="9.1640625" style="329"/>
    <col min="9476" max="9476" width="6.6640625" style="329" customWidth="1"/>
    <col min="9477" max="9478" width="9.1640625" style="329"/>
    <col min="9479" max="9479" width="20.5" style="329" customWidth="1"/>
    <col min="9480" max="9481" width="9.1640625" style="329"/>
    <col min="9482" max="9482" width="9.6640625" style="329" customWidth="1"/>
    <col min="9483" max="9731" width="9.1640625" style="329"/>
    <col min="9732" max="9732" width="6.6640625" style="329" customWidth="1"/>
    <col min="9733" max="9734" width="9.1640625" style="329"/>
    <col min="9735" max="9735" width="20.5" style="329" customWidth="1"/>
    <col min="9736" max="9737" width="9.1640625" style="329"/>
    <col min="9738" max="9738" width="9.6640625" style="329" customWidth="1"/>
    <col min="9739" max="9987" width="9.1640625" style="329"/>
    <col min="9988" max="9988" width="6.6640625" style="329" customWidth="1"/>
    <col min="9989" max="9990" width="9.1640625" style="329"/>
    <col min="9991" max="9991" width="20.5" style="329" customWidth="1"/>
    <col min="9992" max="9993" width="9.1640625" style="329"/>
    <col min="9994" max="9994" width="9.6640625" style="329" customWidth="1"/>
    <col min="9995" max="10243" width="9.1640625" style="329"/>
    <col min="10244" max="10244" width="6.6640625" style="329" customWidth="1"/>
    <col min="10245" max="10246" width="9.1640625" style="329"/>
    <col min="10247" max="10247" width="20.5" style="329" customWidth="1"/>
    <col min="10248" max="10249" width="9.1640625" style="329"/>
    <col min="10250" max="10250" width="9.6640625" style="329" customWidth="1"/>
    <col min="10251" max="10499" width="9.1640625" style="329"/>
    <col min="10500" max="10500" width="6.6640625" style="329" customWidth="1"/>
    <col min="10501" max="10502" width="9.1640625" style="329"/>
    <col min="10503" max="10503" width="20.5" style="329" customWidth="1"/>
    <col min="10504" max="10505" width="9.1640625" style="329"/>
    <col min="10506" max="10506" width="9.6640625" style="329" customWidth="1"/>
    <col min="10507" max="10755" width="9.1640625" style="329"/>
    <col min="10756" max="10756" width="6.6640625" style="329" customWidth="1"/>
    <col min="10757" max="10758" width="9.1640625" style="329"/>
    <col min="10759" max="10759" width="20.5" style="329" customWidth="1"/>
    <col min="10760" max="10761" width="9.1640625" style="329"/>
    <col min="10762" max="10762" width="9.6640625" style="329" customWidth="1"/>
    <col min="10763" max="11011" width="9.1640625" style="329"/>
    <col min="11012" max="11012" width="6.6640625" style="329" customWidth="1"/>
    <col min="11013" max="11014" width="9.1640625" style="329"/>
    <col min="11015" max="11015" width="20.5" style="329" customWidth="1"/>
    <col min="11016" max="11017" width="9.1640625" style="329"/>
    <col min="11018" max="11018" width="9.6640625" style="329" customWidth="1"/>
    <col min="11019" max="11267" width="9.1640625" style="329"/>
    <col min="11268" max="11268" width="6.6640625" style="329" customWidth="1"/>
    <col min="11269" max="11270" width="9.1640625" style="329"/>
    <col min="11271" max="11271" width="20.5" style="329" customWidth="1"/>
    <col min="11272" max="11273" width="9.1640625" style="329"/>
    <col min="11274" max="11274" width="9.6640625" style="329" customWidth="1"/>
    <col min="11275" max="11523" width="9.1640625" style="329"/>
    <col min="11524" max="11524" width="6.6640625" style="329" customWidth="1"/>
    <col min="11525" max="11526" width="9.1640625" style="329"/>
    <col min="11527" max="11527" width="20.5" style="329" customWidth="1"/>
    <col min="11528" max="11529" width="9.1640625" style="329"/>
    <col min="11530" max="11530" width="9.6640625" style="329" customWidth="1"/>
    <col min="11531" max="11779" width="9.1640625" style="329"/>
    <col min="11780" max="11780" width="6.6640625" style="329" customWidth="1"/>
    <col min="11781" max="11782" width="9.1640625" style="329"/>
    <col min="11783" max="11783" width="20.5" style="329" customWidth="1"/>
    <col min="11784" max="11785" width="9.1640625" style="329"/>
    <col min="11786" max="11786" width="9.6640625" style="329" customWidth="1"/>
    <col min="11787" max="12035" width="9.1640625" style="329"/>
    <col min="12036" max="12036" width="6.6640625" style="329" customWidth="1"/>
    <col min="12037" max="12038" width="9.1640625" style="329"/>
    <col min="12039" max="12039" width="20.5" style="329" customWidth="1"/>
    <col min="12040" max="12041" width="9.1640625" style="329"/>
    <col min="12042" max="12042" width="9.6640625" style="329" customWidth="1"/>
    <col min="12043" max="12291" width="9.1640625" style="329"/>
    <col min="12292" max="12292" width="6.6640625" style="329" customWidth="1"/>
    <col min="12293" max="12294" width="9.1640625" style="329"/>
    <col min="12295" max="12295" width="20.5" style="329" customWidth="1"/>
    <col min="12296" max="12297" width="9.1640625" style="329"/>
    <col min="12298" max="12298" width="9.6640625" style="329" customWidth="1"/>
    <col min="12299" max="12547" width="9.1640625" style="329"/>
    <col min="12548" max="12548" width="6.6640625" style="329" customWidth="1"/>
    <col min="12549" max="12550" width="9.1640625" style="329"/>
    <col min="12551" max="12551" width="20.5" style="329" customWidth="1"/>
    <col min="12552" max="12553" width="9.1640625" style="329"/>
    <col min="12554" max="12554" width="9.6640625" style="329" customWidth="1"/>
    <col min="12555" max="12803" width="9.1640625" style="329"/>
    <col min="12804" max="12804" width="6.6640625" style="329" customWidth="1"/>
    <col min="12805" max="12806" width="9.1640625" style="329"/>
    <col min="12807" max="12807" width="20.5" style="329" customWidth="1"/>
    <col min="12808" max="12809" width="9.1640625" style="329"/>
    <col min="12810" max="12810" width="9.6640625" style="329" customWidth="1"/>
    <col min="12811" max="13059" width="9.1640625" style="329"/>
    <col min="13060" max="13060" width="6.6640625" style="329" customWidth="1"/>
    <col min="13061" max="13062" width="9.1640625" style="329"/>
    <col min="13063" max="13063" width="20.5" style="329" customWidth="1"/>
    <col min="13064" max="13065" width="9.1640625" style="329"/>
    <col min="13066" max="13066" width="9.6640625" style="329" customWidth="1"/>
    <col min="13067" max="13315" width="9.1640625" style="329"/>
    <col min="13316" max="13316" width="6.6640625" style="329" customWidth="1"/>
    <col min="13317" max="13318" width="9.1640625" style="329"/>
    <col min="13319" max="13319" width="20.5" style="329" customWidth="1"/>
    <col min="13320" max="13321" width="9.1640625" style="329"/>
    <col min="13322" max="13322" width="9.6640625" style="329" customWidth="1"/>
    <col min="13323" max="13571" width="9.1640625" style="329"/>
    <col min="13572" max="13572" width="6.6640625" style="329" customWidth="1"/>
    <col min="13573" max="13574" width="9.1640625" style="329"/>
    <col min="13575" max="13575" width="20.5" style="329" customWidth="1"/>
    <col min="13576" max="13577" width="9.1640625" style="329"/>
    <col min="13578" max="13578" width="9.6640625" style="329" customWidth="1"/>
    <col min="13579" max="13827" width="9.1640625" style="329"/>
    <col min="13828" max="13828" width="6.6640625" style="329" customWidth="1"/>
    <col min="13829" max="13830" width="9.1640625" style="329"/>
    <col min="13831" max="13831" width="20.5" style="329" customWidth="1"/>
    <col min="13832" max="13833" width="9.1640625" style="329"/>
    <col min="13834" max="13834" width="9.6640625" style="329" customWidth="1"/>
    <col min="13835" max="14083" width="9.1640625" style="329"/>
    <col min="14084" max="14084" width="6.6640625" style="329" customWidth="1"/>
    <col min="14085" max="14086" width="9.1640625" style="329"/>
    <col min="14087" max="14087" width="20.5" style="329" customWidth="1"/>
    <col min="14088" max="14089" width="9.1640625" style="329"/>
    <col min="14090" max="14090" width="9.6640625" style="329" customWidth="1"/>
    <col min="14091" max="14339" width="9.1640625" style="329"/>
    <col min="14340" max="14340" width="6.6640625" style="329" customWidth="1"/>
    <col min="14341" max="14342" width="9.1640625" style="329"/>
    <col min="14343" max="14343" width="20.5" style="329" customWidth="1"/>
    <col min="14344" max="14345" width="9.1640625" style="329"/>
    <col min="14346" max="14346" width="9.6640625" style="329" customWidth="1"/>
    <col min="14347" max="14595" width="9.1640625" style="329"/>
    <col min="14596" max="14596" width="6.6640625" style="329" customWidth="1"/>
    <col min="14597" max="14598" width="9.1640625" style="329"/>
    <col min="14599" max="14599" width="20.5" style="329" customWidth="1"/>
    <col min="14600" max="14601" width="9.1640625" style="329"/>
    <col min="14602" max="14602" width="9.6640625" style="329" customWidth="1"/>
    <col min="14603" max="14851" width="9.1640625" style="329"/>
    <col min="14852" max="14852" width="6.6640625" style="329" customWidth="1"/>
    <col min="14853" max="14854" width="9.1640625" style="329"/>
    <col min="14855" max="14855" width="20.5" style="329" customWidth="1"/>
    <col min="14856" max="14857" width="9.1640625" style="329"/>
    <col min="14858" max="14858" width="9.6640625" style="329" customWidth="1"/>
    <col min="14859" max="15107" width="9.1640625" style="329"/>
    <col min="15108" max="15108" width="6.6640625" style="329" customWidth="1"/>
    <col min="15109" max="15110" width="9.1640625" style="329"/>
    <col min="15111" max="15111" width="20.5" style="329" customWidth="1"/>
    <col min="15112" max="15113" width="9.1640625" style="329"/>
    <col min="15114" max="15114" width="9.6640625" style="329" customWidth="1"/>
    <col min="15115" max="15363" width="9.1640625" style="329"/>
    <col min="15364" max="15364" width="6.6640625" style="329" customWidth="1"/>
    <col min="15365" max="15366" width="9.1640625" style="329"/>
    <col min="15367" max="15367" width="20.5" style="329" customWidth="1"/>
    <col min="15368" max="15369" width="9.1640625" style="329"/>
    <col min="15370" max="15370" width="9.6640625" style="329" customWidth="1"/>
    <col min="15371" max="15619" width="9.1640625" style="329"/>
    <col min="15620" max="15620" width="6.6640625" style="329" customWidth="1"/>
    <col min="15621" max="15622" width="9.1640625" style="329"/>
    <col min="15623" max="15623" width="20.5" style="329" customWidth="1"/>
    <col min="15624" max="15625" width="9.1640625" style="329"/>
    <col min="15626" max="15626" width="9.6640625" style="329" customWidth="1"/>
    <col min="15627" max="15875" width="9.1640625" style="329"/>
    <col min="15876" max="15876" width="6.6640625" style="329" customWidth="1"/>
    <col min="15877" max="15878" width="9.1640625" style="329"/>
    <col min="15879" max="15879" width="20.5" style="329" customWidth="1"/>
    <col min="15880" max="15881" width="9.1640625" style="329"/>
    <col min="15882" max="15882" width="9.6640625" style="329" customWidth="1"/>
    <col min="15883" max="16131" width="9.1640625" style="329"/>
    <col min="16132" max="16132" width="6.6640625" style="329" customWidth="1"/>
    <col min="16133" max="16134" width="9.1640625" style="329"/>
    <col min="16135" max="16135" width="20.5" style="329" customWidth="1"/>
    <col min="16136" max="16137" width="9.1640625" style="329"/>
    <col min="16138" max="16138" width="9.6640625" style="329" customWidth="1"/>
    <col min="16139" max="16384" width="9.1640625" style="329"/>
  </cols>
  <sheetData>
    <row r="1" spans="1:12" ht="16">
      <c r="A1" s="327"/>
      <c r="B1" s="328"/>
      <c r="C1" s="328"/>
      <c r="D1" s="328"/>
      <c r="E1" s="328"/>
      <c r="F1" s="328"/>
      <c r="G1" s="328"/>
      <c r="H1" s="328"/>
      <c r="I1" s="328"/>
      <c r="J1" s="328"/>
      <c r="K1" s="328"/>
      <c r="L1" s="328"/>
    </row>
    <row r="2" spans="1:12" ht="24">
      <c r="B2" s="330"/>
      <c r="C2" s="330"/>
      <c r="D2" s="331"/>
      <c r="E2" s="331"/>
      <c r="F2" s="330"/>
      <c r="G2" s="330"/>
      <c r="H2" s="330"/>
      <c r="I2" s="330"/>
      <c r="J2" s="330"/>
      <c r="K2" s="330"/>
      <c r="L2" s="330"/>
    </row>
    <row r="3" spans="1:12" ht="24">
      <c r="A3" s="327"/>
      <c r="B3" s="330"/>
      <c r="C3" s="330"/>
      <c r="D3" s="332"/>
      <c r="E3" s="332"/>
      <c r="F3" s="330"/>
      <c r="G3" s="330"/>
      <c r="H3" s="330"/>
      <c r="I3" s="330"/>
      <c r="J3" s="330"/>
      <c r="K3" s="330"/>
      <c r="L3" s="330"/>
    </row>
    <row r="4" spans="1:12" ht="26">
      <c r="A4" s="1022" t="s">
        <v>442</v>
      </c>
      <c r="B4" s="1022"/>
      <c r="C4" s="1022"/>
      <c r="D4" s="1022"/>
      <c r="E4" s="1022"/>
      <c r="F4" s="1022"/>
      <c r="G4" s="1022"/>
      <c r="H4" s="1022"/>
      <c r="I4" s="1022"/>
      <c r="J4" s="333"/>
      <c r="K4" s="333"/>
      <c r="L4" s="334"/>
    </row>
    <row r="5" spans="1:12" ht="16">
      <c r="A5" s="335" t="s">
        <v>443</v>
      </c>
      <c r="B5" s="336">
        <f>'[1]A. PSW'!B5</f>
        <v>0</v>
      </c>
      <c r="C5" s="1021" t="s">
        <v>444</v>
      </c>
      <c r="D5" s="1021"/>
      <c r="E5" s="1021"/>
      <c r="F5" s="1021" t="s">
        <v>445</v>
      </c>
      <c r="G5" s="1023"/>
      <c r="H5" s="1024" t="s">
        <v>446</v>
      </c>
      <c r="I5" s="1025"/>
      <c r="J5" s="1026"/>
    </row>
    <row r="6" spans="1:12">
      <c r="A6" s="337"/>
      <c r="H6" s="1021" t="s">
        <v>447</v>
      </c>
      <c r="I6" s="1021"/>
      <c r="J6" s="1021"/>
    </row>
    <row r="7" spans="1:12">
      <c r="A7" s="338"/>
      <c r="H7" s="1021"/>
      <c r="I7" s="1021"/>
      <c r="J7" s="1021"/>
    </row>
    <row r="8" spans="1:12">
      <c r="A8" s="338"/>
      <c r="H8" s="1021" t="s">
        <v>448</v>
      </c>
      <c r="I8" s="1021"/>
      <c r="J8" s="1021"/>
    </row>
    <row r="9" spans="1:12">
      <c r="A9" s="338"/>
      <c r="H9" s="1021"/>
      <c r="I9" s="1021"/>
      <c r="J9" s="1021"/>
    </row>
    <row r="10" spans="1:12">
      <c r="A10" s="338"/>
      <c r="H10" s="1021" t="s">
        <v>449</v>
      </c>
      <c r="I10" s="1021"/>
      <c r="J10" s="1021"/>
    </row>
    <row r="11" spans="1:12">
      <c r="A11" s="338"/>
      <c r="H11" s="1021"/>
      <c r="I11" s="1021"/>
      <c r="J11" s="1021"/>
    </row>
    <row r="12" spans="1:12" ht="16">
      <c r="A12" s="338"/>
      <c r="H12" s="339" t="s">
        <v>450</v>
      </c>
      <c r="I12" s="340"/>
      <c r="J12" s="341"/>
    </row>
    <row r="13" spans="1:12">
      <c r="A13" s="338"/>
      <c r="H13" s="338"/>
      <c r="I13" s="342"/>
      <c r="J13" s="343"/>
    </row>
    <row r="14" spans="1:12">
      <c r="A14" s="338"/>
      <c r="H14" s="338"/>
      <c r="I14" s="342"/>
      <c r="J14" s="343"/>
    </row>
    <row r="15" spans="1:12">
      <c r="A15" s="338"/>
      <c r="H15" s="338"/>
      <c r="I15" s="342"/>
      <c r="J15" s="343"/>
    </row>
    <row r="16" spans="1:12">
      <c r="A16" s="338"/>
      <c r="H16" s="338"/>
      <c r="I16" s="342"/>
      <c r="J16" s="343"/>
    </row>
    <row r="17" spans="1:10">
      <c r="A17" s="338"/>
      <c r="H17" s="338"/>
      <c r="I17" s="342"/>
      <c r="J17" s="343"/>
    </row>
    <row r="18" spans="1:10">
      <c r="A18" s="338"/>
      <c r="H18" s="338"/>
      <c r="I18" s="342"/>
      <c r="J18" s="343"/>
    </row>
    <row r="19" spans="1:10">
      <c r="A19" s="338"/>
      <c r="H19" s="338"/>
      <c r="I19" s="342"/>
      <c r="J19" s="343"/>
    </row>
    <row r="20" spans="1:10">
      <c r="A20" s="338"/>
      <c r="H20" s="338"/>
      <c r="I20" s="342"/>
      <c r="J20" s="343"/>
    </row>
    <row r="21" spans="1:10">
      <c r="A21" s="338"/>
      <c r="H21" s="338"/>
      <c r="I21" s="342"/>
      <c r="J21" s="343"/>
    </row>
    <row r="22" spans="1:10">
      <c r="A22" s="338"/>
      <c r="H22" s="338"/>
      <c r="I22" s="342"/>
      <c r="J22" s="343"/>
    </row>
    <row r="23" spans="1:10">
      <c r="A23" s="338"/>
      <c r="H23" s="338"/>
      <c r="I23" s="342"/>
      <c r="J23" s="343"/>
    </row>
    <row r="24" spans="1:10">
      <c r="A24" s="338"/>
      <c r="H24" s="338"/>
      <c r="I24" s="342"/>
      <c r="J24" s="343"/>
    </row>
    <row r="25" spans="1:10">
      <c r="A25" s="338"/>
      <c r="H25" s="344"/>
      <c r="I25" s="345"/>
      <c r="J25" s="346"/>
    </row>
    <row r="26" spans="1:10" ht="16">
      <c r="A26" s="338"/>
      <c r="H26" s="339" t="s">
        <v>451</v>
      </c>
      <c r="I26" s="347"/>
      <c r="J26" s="348"/>
    </row>
    <row r="27" spans="1:10" ht="16">
      <c r="A27" s="338"/>
      <c r="H27" s="349"/>
      <c r="I27" s="342"/>
      <c r="J27" s="343"/>
    </row>
    <row r="28" spans="1:10" ht="16">
      <c r="A28" s="338"/>
      <c r="H28" s="349"/>
      <c r="I28" s="342"/>
      <c r="J28" s="343"/>
    </row>
    <row r="29" spans="1:10" ht="16">
      <c r="A29" s="338"/>
      <c r="H29" s="349"/>
      <c r="I29" s="342"/>
      <c r="J29" s="343"/>
    </row>
    <row r="30" spans="1:10" ht="16">
      <c r="A30" s="338"/>
      <c r="H30" s="349"/>
      <c r="I30" s="342"/>
      <c r="J30" s="343"/>
    </row>
    <row r="31" spans="1:10" ht="16">
      <c r="A31" s="338"/>
      <c r="H31" s="349"/>
      <c r="I31" s="342"/>
      <c r="J31" s="343"/>
    </row>
    <row r="32" spans="1:10" ht="16">
      <c r="A32" s="338"/>
      <c r="H32" s="349"/>
      <c r="I32" s="342"/>
      <c r="J32" s="343"/>
    </row>
    <row r="33" spans="1:10" ht="16">
      <c r="A33" s="338"/>
      <c r="C33" s="350"/>
      <c r="H33" s="349"/>
      <c r="I33" s="342"/>
      <c r="J33" s="343"/>
    </row>
    <row r="34" spans="1:10" ht="16">
      <c r="A34" s="338"/>
      <c r="H34" s="349"/>
      <c r="I34" s="342"/>
      <c r="J34" s="343"/>
    </row>
    <row r="35" spans="1:10" ht="16">
      <c r="A35" s="338"/>
      <c r="H35" s="349"/>
      <c r="I35" s="342"/>
      <c r="J35" s="343"/>
    </row>
    <row r="36" spans="1:10" ht="16">
      <c r="A36" s="338"/>
      <c r="H36" s="349"/>
      <c r="I36" s="342"/>
      <c r="J36" s="343"/>
    </row>
    <row r="37" spans="1:10" ht="16">
      <c r="A37" s="338"/>
      <c r="H37" s="349"/>
      <c r="I37" s="342"/>
      <c r="J37" s="343"/>
    </row>
    <row r="38" spans="1:10" ht="16">
      <c r="A38" s="338"/>
      <c r="H38" s="349"/>
      <c r="I38" s="342"/>
      <c r="J38" s="343"/>
    </row>
    <row r="39" spans="1:10" ht="16">
      <c r="A39" s="338"/>
      <c r="H39" s="349"/>
      <c r="I39" s="342"/>
      <c r="J39" s="343"/>
    </row>
    <row r="40" spans="1:10" ht="16">
      <c r="A40" s="338"/>
      <c r="H40" s="351"/>
      <c r="I40" s="345"/>
      <c r="J40" s="346"/>
    </row>
    <row r="41" spans="1:10" ht="16">
      <c r="A41" s="338"/>
      <c r="H41" s="339" t="s">
        <v>452</v>
      </c>
      <c r="I41" s="347"/>
      <c r="J41" s="348"/>
    </row>
    <row r="42" spans="1:10">
      <c r="A42" s="338"/>
      <c r="H42" s="338"/>
      <c r="I42" s="342"/>
      <c r="J42" s="343"/>
    </row>
    <row r="43" spans="1:10">
      <c r="A43" s="338"/>
      <c r="H43" s="338"/>
      <c r="I43" s="342"/>
      <c r="J43" s="343"/>
    </row>
    <row r="44" spans="1:10">
      <c r="A44" s="338"/>
      <c r="H44" s="338"/>
      <c r="I44" s="342"/>
      <c r="J44" s="343"/>
    </row>
    <row r="45" spans="1:10">
      <c r="A45" s="338"/>
      <c r="H45" s="338"/>
      <c r="I45" s="342"/>
      <c r="J45" s="343"/>
    </row>
    <row r="46" spans="1:10">
      <c r="A46" s="338"/>
      <c r="H46" s="338"/>
      <c r="I46" s="342"/>
      <c r="J46" s="343"/>
    </row>
    <row r="47" spans="1:10">
      <c r="A47" s="338"/>
      <c r="H47" s="338"/>
      <c r="I47" s="342"/>
      <c r="J47" s="343"/>
    </row>
    <row r="48" spans="1:10">
      <c r="A48" s="338"/>
      <c r="H48" s="338"/>
      <c r="I48" s="342"/>
      <c r="J48" s="343"/>
    </row>
    <row r="49" spans="1:10">
      <c r="A49" s="338"/>
      <c r="H49" s="338"/>
      <c r="I49" s="342"/>
      <c r="J49" s="343"/>
    </row>
    <row r="50" spans="1:10">
      <c r="A50" s="338"/>
      <c r="H50" s="338"/>
      <c r="I50" s="342"/>
      <c r="J50" s="343"/>
    </row>
    <row r="51" spans="1:10">
      <c r="A51" s="338"/>
      <c r="H51" s="338"/>
      <c r="I51" s="342"/>
      <c r="J51" s="343"/>
    </row>
    <row r="52" spans="1:10">
      <c r="A52" s="338"/>
      <c r="B52" s="342"/>
      <c r="C52" s="342"/>
      <c r="D52" s="342"/>
      <c r="E52" s="342"/>
      <c r="F52" s="342"/>
      <c r="G52" s="342"/>
      <c r="H52" s="338"/>
      <c r="I52" s="342"/>
      <c r="J52" s="343"/>
    </row>
    <row r="53" spans="1:10">
      <c r="A53" s="338"/>
      <c r="B53" s="342"/>
      <c r="C53" s="342"/>
      <c r="D53" s="342"/>
      <c r="E53" s="342"/>
      <c r="F53" s="342"/>
      <c r="G53" s="342"/>
      <c r="H53" s="338"/>
      <c r="I53" s="342"/>
      <c r="J53" s="343"/>
    </row>
    <row r="54" spans="1:10">
      <c r="A54" s="344"/>
      <c r="B54" s="345"/>
      <c r="C54" s="345"/>
      <c r="D54" s="345"/>
      <c r="E54" s="345"/>
      <c r="F54" s="345"/>
      <c r="G54" s="345"/>
      <c r="H54" s="344"/>
      <c r="I54" s="345"/>
      <c r="J54" s="346"/>
    </row>
  </sheetData>
  <mergeCells count="7">
    <mergeCell ref="H10:J11"/>
    <mergeCell ref="A4:I4"/>
    <mergeCell ref="C5:E5"/>
    <mergeCell ref="F5:G5"/>
    <mergeCell ref="H5:J5"/>
    <mergeCell ref="H6:J7"/>
    <mergeCell ref="H8:J9"/>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Q430"/>
  <sheetViews>
    <sheetView workbookViewId="0">
      <selection activeCell="AA16" sqref="AA16"/>
    </sheetView>
  </sheetViews>
  <sheetFormatPr baseColWidth="10" defaultColWidth="8.83203125" defaultRowHeight="13"/>
  <cols>
    <col min="1" max="1" width="4.1640625" bestFit="1" customWidth="1"/>
    <col min="2" max="2" width="16.5" customWidth="1"/>
    <col min="3" max="3" width="15.33203125" customWidth="1"/>
    <col min="4" max="4" width="12.6640625" customWidth="1"/>
    <col min="5" max="5" width="3.33203125" bestFit="1" customWidth="1"/>
    <col min="6" max="6" width="17.33203125" customWidth="1"/>
    <col min="7" max="7" width="3.33203125" bestFit="1" customWidth="1"/>
    <col min="8" max="8" width="16" customWidth="1"/>
    <col min="9" max="10" width="3.33203125" bestFit="1" customWidth="1"/>
    <col min="11" max="11" width="13.83203125" customWidth="1"/>
    <col min="12" max="12" width="13.33203125" customWidth="1"/>
    <col min="13" max="13" width="15.33203125" customWidth="1"/>
    <col min="14" max="17" width="3.5" bestFit="1" customWidth="1"/>
  </cols>
  <sheetData>
    <row r="1" spans="1:17" ht="14">
      <c r="A1" s="352"/>
      <c r="B1" s="353"/>
      <c r="C1" s="354"/>
      <c r="D1" s="354"/>
      <c r="E1" s="355"/>
      <c r="F1" s="354"/>
      <c r="G1" s="356"/>
      <c r="H1" s="354"/>
      <c r="I1" s="356"/>
      <c r="J1" s="356"/>
      <c r="K1" s="356"/>
      <c r="L1" s="354"/>
      <c r="M1" s="357"/>
      <c r="N1" s="356"/>
      <c r="O1" s="358"/>
      <c r="P1" s="358"/>
      <c r="Q1" s="358"/>
    </row>
    <row r="2" spans="1:17" ht="14">
      <c r="A2" s="352"/>
      <c r="B2" s="359"/>
      <c r="C2" s="359"/>
      <c r="D2" s="354"/>
      <c r="E2" s="355"/>
      <c r="F2" s="354"/>
      <c r="G2" s="356"/>
      <c r="H2" s="354"/>
      <c r="I2" s="356"/>
      <c r="J2" s="356"/>
      <c r="K2" s="356"/>
      <c r="L2" s="359"/>
      <c r="M2" s="360"/>
      <c r="N2" s="356"/>
      <c r="O2" s="358"/>
      <c r="P2" s="358"/>
      <c r="Q2" s="358"/>
    </row>
    <row r="3" spans="1:17" ht="14">
      <c r="A3" s="352"/>
      <c r="B3" s="353"/>
      <c r="C3" s="359"/>
      <c r="D3" s="354"/>
      <c r="E3" s="355"/>
      <c r="F3" s="1036" t="s">
        <v>453</v>
      </c>
      <c r="G3" s="1037"/>
      <c r="H3" s="354"/>
      <c r="I3" s="356"/>
      <c r="J3" s="356"/>
      <c r="K3" s="356"/>
      <c r="L3" s="361"/>
      <c r="M3" s="357"/>
      <c r="N3" s="356"/>
      <c r="O3" s="358"/>
      <c r="P3" s="358"/>
      <c r="Q3" s="358"/>
    </row>
    <row r="4" spans="1:17">
      <c r="A4" s="1038" t="s">
        <v>454</v>
      </c>
      <c r="B4" s="1039"/>
      <c r="C4" s="362">
        <f>'[1]A. PSW'!B5</f>
        <v>0</v>
      </c>
      <c r="D4" s="363"/>
      <c r="E4" s="364"/>
      <c r="F4" s="1040" t="s">
        <v>455</v>
      </c>
      <c r="G4" s="1037"/>
      <c r="H4" s="363"/>
      <c r="I4" s="365"/>
      <c r="J4" s="365"/>
      <c r="K4" s="365"/>
      <c r="L4" s="359"/>
      <c r="M4" s="360"/>
      <c r="N4" s="365"/>
      <c r="O4" s="366"/>
      <c r="P4" s="366"/>
      <c r="Q4" s="366"/>
    </row>
    <row r="5" spans="1:17">
      <c r="A5" s="1041" t="s">
        <v>456</v>
      </c>
      <c r="B5" s="1039"/>
      <c r="C5" s="363">
        <f>'[1]A. PSW'!B13</f>
        <v>0</v>
      </c>
      <c r="D5" s="363"/>
      <c r="E5" s="364"/>
      <c r="F5" s="1042" t="s">
        <v>457</v>
      </c>
      <c r="G5" s="1037"/>
      <c r="H5" s="363"/>
      <c r="I5" s="365"/>
      <c r="J5" s="365"/>
      <c r="K5" s="365"/>
      <c r="L5" s="361"/>
      <c r="M5" s="367"/>
      <c r="N5" s="365"/>
      <c r="O5" s="366"/>
      <c r="P5" s="366"/>
      <c r="Q5" s="366"/>
    </row>
    <row r="6" spans="1:17" ht="14">
      <c r="A6" s="368"/>
      <c r="B6" s="369"/>
      <c r="C6" s="370"/>
      <c r="D6" s="371"/>
      <c r="E6" s="372"/>
      <c r="F6" s="368"/>
      <c r="G6" s="366"/>
      <c r="H6" s="371"/>
      <c r="I6" s="366"/>
      <c r="J6" s="366"/>
      <c r="K6" s="366"/>
      <c r="L6" s="371"/>
      <c r="M6" s="373"/>
      <c r="N6" s="366"/>
      <c r="O6" s="366"/>
      <c r="P6" s="366"/>
      <c r="Q6" s="366"/>
    </row>
    <row r="7" spans="1:17">
      <c r="A7" s="374"/>
      <c r="B7" s="1043" t="s">
        <v>458</v>
      </c>
      <c r="C7" s="1032" t="s">
        <v>459</v>
      </c>
      <c r="D7" s="1032" t="s">
        <v>460</v>
      </c>
      <c r="E7" s="1030" t="s">
        <v>461</v>
      </c>
      <c r="F7" s="1032" t="s">
        <v>462</v>
      </c>
      <c r="G7" s="1030" t="s">
        <v>463</v>
      </c>
      <c r="H7" s="1032" t="s">
        <v>464</v>
      </c>
      <c r="I7" s="1030" t="s">
        <v>465</v>
      </c>
      <c r="J7" s="1030" t="s">
        <v>466</v>
      </c>
      <c r="K7" s="1032" t="s">
        <v>467</v>
      </c>
      <c r="L7" s="1034" t="s">
        <v>468</v>
      </c>
      <c r="M7" s="1027" t="s">
        <v>469</v>
      </c>
      <c r="N7" s="1028"/>
      <c r="O7" s="1028"/>
      <c r="P7" s="1028"/>
      <c r="Q7" s="1029"/>
    </row>
    <row r="8" spans="1:17" ht="41">
      <c r="A8" s="375" t="s">
        <v>470</v>
      </c>
      <c r="B8" s="1044"/>
      <c r="C8" s="1031" t="s">
        <v>459</v>
      </c>
      <c r="D8" s="1031"/>
      <c r="E8" s="1031"/>
      <c r="F8" s="1033"/>
      <c r="G8" s="1031"/>
      <c r="H8" s="1033"/>
      <c r="I8" s="1031"/>
      <c r="J8" s="1031"/>
      <c r="K8" s="1033"/>
      <c r="L8" s="1035"/>
      <c r="M8" s="376" t="s">
        <v>471</v>
      </c>
      <c r="N8" s="377" t="s">
        <v>461</v>
      </c>
      <c r="O8" s="377" t="s">
        <v>463</v>
      </c>
      <c r="P8" s="377" t="s">
        <v>465</v>
      </c>
      <c r="Q8" s="377" t="s">
        <v>466</v>
      </c>
    </row>
    <row r="9" spans="1:17">
      <c r="A9" s="378"/>
      <c r="B9" s="379"/>
      <c r="C9" s="380"/>
      <c r="D9" s="380"/>
      <c r="E9" s="381"/>
      <c r="F9" s="380"/>
      <c r="G9" s="381"/>
      <c r="H9" s="380"/>
      <c r="I9" s="381"/>
      <c r="J9" s="382" t="s">
        <v>472</v>
      </c>
      <c r="K9" s="380"/>
      <c r="L9" s="380"/>
      <c r="M9" s="383"/>
      <c r="N9" s="384"/>
      <c r="O9" s="384"/>
      <c r="P9" s="384"/>
      <c r="Q9" s="385" t="s">
        <v>472</v>
      </c>
    </row>
    <row r="10" spans="1:17">
      <c r="A10" s="378"/>
      <c r="B10" s="386"/>
      <c r="C10" s="380"/>
      <c r="D10" s="380"/>
      <c r="E10" s="381"/>
      <c r="F10" s="380"/>
      <c r="G10" s="381"/>
      <c r="H10" s="380"/>
      <c r="I10" s="381"/>
      <c r="J10" s="382" t="s">
        <v>472</v>
      </c>
      <c r="K10" s="387"/>
      <c r="L10" s="380"/>
      <c r="M10" s="383"/>
      <c r="N10" s="384"/>
      <c r="O10" s="384"/>
      <c r="P10" s="384"/>
      <c r="Q10" s="385" t="s">
        <v>472</v>
      </c>
    </row>
    <row r="11" spans="1:17">
      <c r="A11" s="378"/>
      <c r="B11" s="386"/>
      <c r="C11" s="380"/>
      <c r="D11" s="380"/>
      <c r="E11" s="381"/>
      <c r="F11" s="380"/>
      <c r="G11" s="381"/>
      <c r="H11" s="380"/>
      <c r="I11" s="381"/>
      <c r="J11" s="382"/>
      <c r="K11" s="387"/>
      <c r="L11" s="380"/>
      <c r="M11" s="383"/>
      <c r="N11" s="384"/>
      <c r="O11" s="384"/>
      <c r="P11" s="384"/>
      <c r="Q11" s="385"/>
    </row>
    <row r="12" spans="1:17">
      <c r="A12" s="378"/>
      <c r="B12" s="379"/>
      <c r="C12" s="380"/>
      <c r="D12" s="380"/>
      <c r="E12" s="381"/>
      <c r="F12" s="380"/>
      <c r="G12" s="381"/>
      <c r="H12" s="380"/>
      <c r="I12" s="381"/>
      <c r="J12" s="382" t="s">
        <v>472</v>
      </c>
      <c r="K12" s="387"/>
      <c r="L12" s="380"/>
      <c r="M12" s="383"/>
      <c r="N12" s="384"/>
      <c r="O12" s="384"/>
      <c r="P12" s="384"/>
      <c r="Q12" s="385" t="s">
        <v>472</v>
      </c>
    </row>
    <row r="13" spans="1:17">
      <c r="A13" s="378"/>
      <c r="B13" s="386"/>
      <c r="C13" s="380"/>
      <c r="D13" s="380"/>
      <c r="E13" s="381"/>
      <c r="F13" s="380"/>
      <c r="G13" s="381"/>
      <c r="H13" s="380"/>
      <c r="I13" s="381"/>
      <c r="J13" s="382" t="s">
        <v>472</v>
      </c>
      <c r="K13" s="387"/>
      <c r="L13" s="380"/>
      <c r="M13" s="383"/>
      <c r="N13" s="384"/>
      <c r="O13" s="384"/>
      <c r="P13" s="384"/>
      <c r="Q13" s="385"/>
    </row>
    <row r="14" spans="1:17">
      <c r="A14" s="378"/>
      <c r="B14" s="388"/>
      <c r="C14" s="380"/>
      <c r="D14" s="380"/>
      <c r="E14" s="381"/>
      <c r="F14" s="389"/>
      <c r="G14" s="381"/>
      <c r="H14" s="380"/>
      <c r="I14" s="381"/>
      <c r="J14" s="382" t="s">
        <v>472</v>
      </c>
      <c r="K14" s="387"/>
      <c r="L14" s="380"/>
      <c r="M14" s="383"/>
      <c r="N14" s="384"/>
      <c r="O14" s="384"/>
      <c r="P14" s="384"/>
      <c r="Q14" s="385" t="s">
        <v>472</v>
      </c>
    </row>
    <row r="15" spans="1:17">
      <c r="A15" s="378"/>
      <c r="B15" s="388"/>
      <c r="C15" s="380"/>
      <c r="D15" s="389"/>
      <c r="E15" s="381"/>
      <c r="F15" s="389"/>
      <c r="G15" s="381"/>
      <c r="H15" s="380"/>
      <c r="I15" s="381"/>
      <c r="J15" s="382" t="s">
        <v>472</v>
      </c>
      <c r="K15" s="387"/>
      <c r="L15" s="380"/>
      <c r="M15" s="383"/>
      <c r="N15" s="384"/>
      <c r="O15" s="384"/>
      <c r="P15" s="384"/>
      <c r="Q15" s="385" t="s">
        <v>472</v>
      </c>
    </row>
    <row r="16" spans="1:17">
      <c r="A16" s="378"/>
      <c r="B16" s="388"/>
      <c r="C16" s="380"/>
      <c r="D16" s="389"/>
      <c r="E16" s="381"/>
      <c r="F16" s="389"/>
      <c r="G16" s="381"/>
      <c r="H16" s="380"/>
      <c r="I16" s="381"/>
      <c r="J16" s="382"/>
      <c r="K16" s="387"/>
      <c r="L16" s="380"/>
      <c r="M16" s="383"/>
      <c r="N16" s="384"/>
      <c r="O16" s="384"/>
      <c r="P16" s="384"/>
      <c r="Q16" s="385"/>
    </row>
    <row r="17" spans="1:17">
      <c r="A17" s="378"/>
      <c r="B17" s="379"/>
      <c r="C17" s="380"/>
      <c r="D17" s="380"/>
      <c r="E17" s="381"/>
      <c r="F17" s="389"/>
      <c r="G17" s="381"/>
      <c r="H17" s="380"/>
      <c r="I17" s="381"/>
      <c r="J17" s="382" t="s">
        <v>472</v>
      </c>
      <c r="K17" s="387"/>
      <c r="L17" s="380"/>
      <c r="M17" s="383"/>
      <c r="N17" s="384"/>
      <c r="O17" s="384"/>
      <c r="P17" s="384"/>
      <c r="Q17" s="385" t="s">
        <v>472</v>
      </c>
    </row>
    <row r="18" spans="1:17">
      <c r="A18" s="378"/>
      <c r="B18" s="390"/>
      <c r="C18" s="380"/>
      <c r="D18" s="380"/>
      <c r="E18" s="381"/>
      <c r="F18" s="380"/>
      <c r="G18" s="381"/>
      <c r="H18" s="380"/>
      <c r="I18" s="381"/>
      <c r="J18" s="382" t="s">
        <v>472</v>
      </c>
      <c r="K18" s="387"/>
      <c r="L18" s="380"/>
      <c r="M18" s="383"/>
      <c r="N18" s="384"/>
      <c r="O18" s="384"/>
      <c r="P18" s="384"/>
      <c r="Q18" s="385" t="s">
        <v>472</v>
      </c>
    </row>
    <row r="19" spans="1:17">
      <c r="A19" s="378"/>
      <c r="B19" s="390"/>
      <c r="C19" s="389"/>
      <c r="D19" s="380"/>
      <c r="E19" s="381"/>
      <c r="F19" s="380"/>
      <c r="G19" s="381"/>
      <c r="H19" s="380"/>
      <c r="I19" s="381"/>
      <c r="J19" s="382" t="s">
        <v>472</v>
      </c>
      <c r="K19" s="387"/>
      <c r="L19" s="380"/>
      <c r="M19" s="383"/>
      <c r="N19" s="384"/>
      <c r="O19" s="384"/>
      <c r="P19" s="384"/>
      <c r="Q19" s="385" t="s">
        <v>472</v>
      </c>
    </row>
    <row r="20" spans="1:17">
      <c r="A20" s="378"/>
      <c r="B20" s="391"/>
      <c r="C20" s="380"/>
      <c r="D20" s="380"/>
      <c r="E20" s="392"/>
      <c r="F20" s="393"/>
      <c r="G20" s="392"/>
      <c r="H20" s="394"/>
      <c r="I20" s="381"/>
      <c r="J20" s="382" t="s">
        <v>472</v>
      </c>
      <c r="K20" s="387"/>
      <c r="L20" s="380"/>
      <c r="M20" s="383"/>
      <c r="N20" s="384"/>
      <c r="O20" s="384"/>
      <c r="P20" s="384"/>
      <c r="Q20" s="385" t="s">
        <v>472</v>
      </c>
    </row>
    <row r="21" spans="1:17">
      <c r="A21" s="378"/>
      <c r="B21" s="380"/>
      <c r="C21" s="380"/>
      <c r="D21" s="380"/>
      <c r="E21" s="392"/>
      <c r="F21" s="389"/>
      <c r="G21" s="392"/>
      <c r="H21" s="393"/>
      <c r="I21" s="381"/>
      <c r="J21" s="382" t="s">
        <v>472</v>
      </c>
      <c r="K21" s="387"/>
      <c r="L21" s="380"/>
      <c r="M21" s="383"/>
      <c r="N21" s="384"/>
      <c r="O21" s="384"/>
      <c r="P21" s="384"/>
      <c r="Q21" s="385"/>
    </row>
    <row r="22" spans="1:17">
      <c r="A22" s="378"/>
      <c r="B22" s="380"/>
      <c r="C22" s="380"/>
      <c r="D22" s="380"/>
      <c r="E22" s="392"/>
      <c r="F22" s="380"/>
      <c r="G22" s="392"/>
      <c r="H22" s="394"/>
      <c r="I22" s="381"/>
      <c r="J22" s="382" t="s">
        <v>472</v>
      </c>
      <c r="K22" s="387"/>
      <c r="L22" s="380"/>
      <c r="M22" s="383"/>
      <c r="N22" s="384"/>
      <c r="O22" s="384"/>
      <c r="P22" s="384"/>
      <c r="Q22" s="385"/>
    </row>
    <row r="23" spans="1:17">
      <c r="A23" s="378"/>
      <c r="B23" s="388"/>
      <c r="C23" s="380"/>
      <c r="D23" s="380"/>
      <c r="E23" s="392"/>
      <c r="F23" s="380"/>
      <c r="G23" s="392"/>
      <c r="H23" s="394"/>
      <c r="I23" s="381"/>
      <c r="J23" s="382" t="s">
        <v>472</v>
      </c>
      <c r="K23" s="387"/>
      <c r="L23" s="380"/>
      <c r="M23" s="383"/>
      <c r="N23" s="384"/>
      <c r="O23" s="384"/>
      <c r="P23" s="384"/>
      <c r="Q23" s="385"/>
    </row>
    <row r="24" spans="1:17">
      <c r="A24" s="378"/>
      <c r="B24" s="390"/>
      <c r="C24" s="380"/>
      <c r="D24" s="380"/>
      <c r="E24" s="381"/>
      <c r="F24" s="380"/>
      <c r="G24" s="381"/>
      <c r="H24" s="380"/>
      <c r="I24" s="381"/>
      <c r="J24" s="382" t="s">
        <v>472</v>
      </c>
      <c r="K24" s="387"/>
      <c r="L24" s="380"/>
      <c r="M24" s="383"/>
      <c r="N24" s="384"/>
      <c r="O24" s="384"/>
      <c r="P24" s="384"/>
      <c r="Q24" s="385" t="s">
        <v>472</v>
      </c>
    </row>
    <row r="25" spans="1:17">
      <c r="A25" s="378"/>
      <c r="B25" s="390"/>
      <c r="C25" s="380"/>
      <c r="D25" s="380"/>
      <c r="E25" s="392"/>
      <c r="F25" s="393"/>
      <c r="G25" s="392"/>
      <c r="H25" s="394"/>
      <c r="I25" s="381"/>
      <c r="J25" s="382" t="s">
        <v>472</v>
      </c>
      <c r="K25" s="387"/>
      <c r="L25" s="380"/>
      <c r="M25" s="383"/>
      <c r="N25" s="384"/>
      <c r="O25" s="384"/>
      <c r="P25" s="384"/>
      <c r="Q25" s="385" t="s">
        <v>472</v>
      </c>
    </row>
    <row r="26" spans="1:17">
      <c r="A26" s="378"/>
      <c r="B26" s="390"/>
      <c r="C26" s="380"/>
      <c r="D26" s="380"/>
      <c r="E26" s="392"/>
      <c r="F26" s="389"/>
      <c r="G26" s="392"/>
      <c r="H26" s="393"/>
      <c r="I26" s="381"/>
      <c r="J26" s="382" t="s">
        <v>472</v>
      </c>
      <c r="K26" s="387"/>
      <c r="L26" s="380"/>
      <c r="M26" s="383"/>
      <c r="N26" s="384"/>
      <c r="O26" s="384"/>
      <c r="P26" s="384"/>
      <c r="Q26" s="385" t="s">
        <v>472</v>
      </c>
    </row>
    <row r="27" spans="1:17">
      <c r="A27" s="378"/>
      <c r="B27" s="390"/>
      <c r="C27" s="380"/>
      <c r="D27" s="380"/>
      <c r="E27" s="392"/>
      <c r="F27" s="380"/>
      <c r="G27" s="392"/>
      <c r="H27" s="394"/>
      <c r="I27" s="381"/>
      <c r="J27" s="382" t="s">
        <v>472</v>
      </c>
      <c r="K27" s="387"/>
      <c r="L27" s="380"/>
      <c r="M27" s="383"/>
      <c r="N27" s="384"/>
      <c r="O27" s="384"/>
      <c r="P27" s="384"/>
      <c r="Q27" s="385" t="s">
        <v>472</v>
      </c>
    </row>
    <row r="28" spans="1:17">
      <c r="A28" s="378"/>
      <c r="B28" s="390"/>
      <c r="C28" s="380"/>
      <c r="D28" s="380"/>
      <c r="E28" s="392"/>
      <c r="F28" s="380"/>
      <c r="G28" s="392"/>
      <c r="H28" s="394"/>
      <c r="I28" s="381"/>
      <c r="J28" s="382" t="s">
        <v>472</v>
      </c>
      <c r="K28" s="387"/>
      <c r="L28" s="380"/>
      <c r="M28" s="383"/>
      <c r="N28" s="384"/>
      <c r="O28" s="384"/>
      <c r="P28" s="384"/>
      <c r="Q28" s="385" t="s">
        <v>472</v>
      </c>
    </row>
    <row r="29" spans="1:17">
      <c r="A29" s="378"/>
      <c r="B29" s="390"/>
      <c r="C29" s="380"/>
      <c r="D29" s="380"/>
      <c r="E29" s="381"/>
      <c r="F29" s="380"/>
      <c r="G29" s="381"/>
      <c r="H29" s="380"/>
      <c r="I29" s="381"/>
      <c r="J29" s="382" t="s">
        <v>472</v>
      </c>
      <c r="K29" s="387"/>
      <c r="L29" s="380"/>
      <c r="M29" s="383"/>
      <c r="N29" s="384"/>
      <c r="O29" s="384"/>
      <c r="P29" s="384"/>
      <c r="Q29" s="385" t="s">
        <v>472</v>
      </c>
    </row>
    <row r="30" spans="1:17">
      <c r="A30" s="378"/>
      <c r="B30" s="379"/>
      <c r="C30" s="380"/>
      <c r="D30" s="380"/>
      <c r="E30" s="392"/>
      <c r="F30" s="393"/>
      <c r="G30" s="392"/>
      <c r="H30" s="394"/>
      <c r="I30" s="381"/>
      <c r="J30" s="382" t="s">
        <v>472</v>
      </c>
      <c r="K30" s="387"/>
      <c r="L30" s="380"/>
      <c r="M30" s="383"/>
      <c r="N30" s="384"/>
      <c r="O30" s="384"/>
      <c r="P30" s="384"/>
      <c r="Q30" s="385" t="s">
        <v>472</v>
      </c>
    </row>
    <row r="31" spans="1:17">
      <c r="A31" s="378"/>
      <c r="B31" s="390"/>
      <c r="C31" s="380"/>
      <c r="D31" s="380"/>
      <c r="E31" s="392"/>
      <c r="F31" s="389"/>
      <c r="G31" s="392"/>
      <c r="H31" s="393"/>
      <c r="I31" s="381"/>
      <c r="J31" s="382" t="s">
        <v>472</v>
      </c>
      <c r="K31" s="387"/>
      <c r="L31" s="380"/>
      <c r="M31" s="383"/>
      <c r="N31" s="384"/>
      <c r="O31" s="384"/>
      <c r="P31" s="384"/>
      <c r="Q31" s="385" t="s">
        <v>472</v>
      </c>
    </row>
    <row r="32" spans="1:17">
      <c r="A32" s="378"/>
      <c r="B32" s="390"/>
      <c r="C32" s="380"/>
      <c r="D32" s="380"/>
      <c r="E32" s="392"/>
      <c r="F32" s="380"/>
      <c r="G32" s="392"/>
      <c r="H32" s="394"/>
      <c r="I32" s="381"/>
      <c r="J32" s="382" t="s">
        <v>472</v>
      </c>
      <c r="K32" s="387"/>
      <c r="L32" s="380"/>
      <c r="M32" s="383"/>
      <c r="N32" s="384"/>
      <c r="O32" s="384"/>
      <c r="P32" s="384"/>
      <c r="Q32" s="385" t="s">
        <v>472</v>
      </c>
    </row>
    <row r="33" spans="1:17">
      <c r="A33" s="378"/>
      <c r="B33" s="390"/>
      <c r="C33" s="380"/>
      <c r="D33" s="380"/>
      <c r="E33" s="392"/>
      <c r="F33" s="380"/>
      <c r="G33" s="392"/>
      <c r="H33" s="394"/>
      <c r="I33" s="381"/>
      <c r="J33" s="382" t="s">
        <v>472</v>
      </c>
      <c r="K33" s="387"/>
      <c r="L33" s="380"/>
      <c r="M33" s="383"/>
      <c r="N33" s="384"/>
      <c r="O33" s="384"/>
      <c r="P33" s="384"/>
      <c r="Q33" s="385"/>
    </row>
    <row r="34" spans="1:17">
      <c r="A34" s="378"/>
      <c r="B34" s="390"/>
      <c r="C34" s="380"/>
      <c r="D34" s="380"/>
      <c r="E34" s="381"/>
      <c r="F34" s="380"/>
      <c r="G34" s="381"/>
      <c r="H34" s="380"/>
      <c r="I34" s="381"/>
      <c r="J34" s="382" t="s">
        <v>472</v>
      </c>
      <c r="K34" s="387"/>
      <c r="L34" s="380"/>
      <c r="M34" s="383"/>
      <c r="N34" s="384"/>
      <c r="O34" s="384"/>
      <c r="P34" s="384"/>
      <c r="Q34" s="385" t="s">
        <v>472</v>
      </c>
    </row>
    <row r="35" spans="1:17">
      <c r="A35" s="378"/>
      <c r="B35" s="390"/>
      <c r="C35" s="380"/>
      <c r="D35" s="380"/>
      <c r="E35" s="381"/>
      <c r="F35" s="380"/>
      <c r="G35" s="381"/>
      <c r="H35" s="389"/>
      <c r="I35" s="381"/>
      <c r="J35" s="382" t="s">
        <v>472</v>
      </c>
      <c r="K35" s="387"/>
      <c r="L35" s="380"/>
      <c r="M35" s="383"/>
      <c r="N35" s="384"/>
      <c r="O35" s="384"/>
      <c r="P35" s="384"/>
      <c r="Q35" s="385" t="s">
        <v>472</v>
      </c>
    </row>
    <row r="36" spans="1:17">
      <c r="A36" s="378"/>
      <c r="B36" s="390"/>
      <c r="C36" s="380"/>
      <c r="D36" s="380"/>
      <c r="E36" s="381"/>
      <c r="F36" s="380"/>
      <c r="G36" s="381"/>
      <c r="H36" s="380"/>
      <c r="I36" s="381"/>
      <c r="J36" s="382" t="s">
        <v>472</v>
      </c>
      <c r="K36" s="387"/>
      <c r="L36" s="380"/>
      <c r="M36" s="383"/>
      <c r="N36" s="384"/>
      <c r="O36" s="384"/>
      <c r="P36" s="384"/>
      <c r="Q36" s="385" t="s">
        <v>472</v>
      </c>
    </row>
    <row r="37" spans="1:17">
      <c r="A37" s="378"/>
      <c r="B37" s="390"/>
      <c r="C37" s="380"/>
      <c r="D37" s="380"/>
      <c r="E37" s="381"/>
      <c r="F37" s="380"/>
      <c r="G37" s="381"/>
      <c r="H37" s="380"/>
      <c r="I37" s="381"/>
      <c r="J37" s="382" t="s">
        <v>472</v>
      </c>
      <c r="K37" s="387"/>
      <c r="L37" s="380"/>
      <c r="M37" s="383"/>
      <c r="N37" s="384"/>
      <c r="O37" s="384"/>
      <c r="P37" s="384"/>
      <c r="Q37" s="385" t="s">
        <v>472</v>
      </c>
    </row>
    <row r="38" spans="1:17">
      <c r="A38" s="378"/>
      <c r="B38" s="390"/>
      <c r="C38" s="380"/>
      <c r="D38" s="380"/>
      <c r="E38" s="381"/>
      <c r="F38" s="380"/>
      <c r="G38" s="381"/>
      <c r="H38" s="380"/>
      <c r="I38" s="381"/>
      <c r="J38" s="382" t="s">
        <v>472</v>
      </c>
      <c r="K38" s="387"/>
      <c r="L38" s="380"/>
      <c r="M38" s="383"/>
      <c r="N38" s="384"/>
      <c r="O38" s="384"/>
      <c r="P38" s="384"/>
      <c r="Q38" s="385"/>
    </row>
    <row r="39" spans="1:17">
      <c r="A39" s="378"/>
      <c r="B39" s="390"/>
      <c r="C39" s="380"/>
      <c r="D39" s="380"/>
      <c r="E39" s="381"/>
      <c r="F39" s="380"/>
      <c r="G39" s="381"/>
      <c r="H39" s="380"/>
      <c r="I39" s="381"/>
      <c r="J39" s="382" t="s">
        <v>472</v>
      </c>
      <c r="K39" s="387"/>
      <c r="L39" s="380"/>
      <c r="M39" s="383"/>
      <c r="N39" s="384"/>
      <c r="O39" s="384"/>
      <c r="P39" s="384"/>
      <c r="Q39" s="385"/>
    </row>
    <row r="40" spans="1:17">
      <c r="A40" s="378"/>
      <c r="B40" s="390"/>
      <c r="C40" s="380"/>
      <c r="D40" s="380"/>
      <c r="E40" s="381"/>
      <c r="F40" s="380"/>
      <c r="G40" s="381"/>
      <c r="H40" s="380"/>
      <c r="I40" s="381"/>
      <c r="J40" s="382" t="s">
        <v>472</v>
      </c>
      <c r="K40" s="387"/>
      <c r="L40" s="380"/>
      <c r="M40" s="383"/>
      <c r="N40" s="384"/>
      <c r="O40" s="384"/>
      <c r="P40" s="384"/>
      <c r="Q40" s="385" t="s">
        <v>472</v>
      </c>
    </row>
    <row r="41" spans="1:17">
      <c r="A41" s="378"/>
      <c r="B41" s="379"/>
      <c r="C41" s="389"/>
      <c r="D41" s="380"/>
      <c r="E41" s="381"/>
      <c r="F41" s="389"/>
      <c r="G41" s="381"/>
      <c r="H41" s="380"/>
      <c r="I41" s="381"/>
      <c r="J41" s="382" t="s">
        <v>472</v>
      </c>
      <c r="K41" s="387"/>
      <c r="L41" s="380"/>
      <c r="M41" s="383"/>
      <c r="N41" s="384"/>
      <c r="O41" s="384"/>
      <c r="P41" s="384"/>
      <c r="Q41" s="385" t="s">
        <v>472</v>
      </c>
    </row>
    <row r="42" spans="1:17">
      <c r="A42" s="378"/>
      <c r="B42" s="390"/>
      <c r="C42" s="380"/>
      <c r="D42" s="380"/>
      <c r="E42" s="381"/>
      <c r="F42" s="380"/>
      <c r="G42" s="381"/>
      <c r="H42" s="380"/>
      <c r="I42" s="381"/>
      <c r="J42" s="382" t="s">
        <v>472</v>
      </c>
      <c r="K42" s="387"/>
      <c r="L42" s="380"/>
      <c r="M42" s="383"/>
      <c r="N42" s="384"/>
      <c r="O42" s="384"/>
      <c r="P42" s="384"/>
      <c r="Q42" s="385" t="s">
        <v>472</v>
      </c>
    </row>
    <row r="43" spans="1:17">
      <c r="A43" s="378"/>
      <c r="B43" s="390"/>
      <c r="C43" s="380"/>
      <c r="D43" s="380"/>
      <c r="E43" s="381"/>
      <c r="F43" s="380"/>
      <c r="G43" s="381"/>
      <c r="H43" s="380"/>
      <c r="I43" s="381"/>
      <c r="J43" s="382"/>
      <c r="K43" s="387"/>
      <c r="L43" s="380"/>
      <c r="M43" s="383"/>
      <c r="N43" s="384"/>
      <c r="O43" s="384"/>
      <c r="P43" s="384"/>
      <c r="Q43" s="385"/>
    </row>
    <row r="44" spans="1:17">
      <c r="A44" s="395"/>
      <c r="B44" s="390"/>
      <c r="C44" s="380"/>
      <c r="D44" s="380"/>
      <c r="E44" s="381"/>
      <c r="F44" s="380"/>
      <c r="G44" s="381"/>
      <c r="H44" s="380"/>
      <c r="I44" s="381"/>
      <c r="J44" s="382" t="s">
        <v>472</v>
      </c>
      <c r="K44" s="387"/>
      <c r="L44" s="380"/>
      <c r="M44" s="383"/>
      <c r="N44" s="384"/>
      <c r="O44" s="384"/>
      <c r="P44" s="384"/>
      <c r="Q44" s="385" t="s">
        <v>472</v>
      </c>
    </row>
    <row r="45" spans="1:17">
      <c r="A45" s="378"/>
      <c r="B45" s="390"/>
      <c r="C45" s="380"/>
      <c r="D45" s="380"/>
      <c r="E45" s="381"/>
      <c r="F45" s="380"/>
      <c r="G45" s="381"/>
      <c r="H45" s="380"/>
      <c r="I45" s="381"/>
      <c r="J45" s="382" t="s">
        <v>472</v>
      </c>
      <c r="K45" s="387"/>
      <c r="L45" s="380"/>
      <c r="M45" s="383"/>
      <c r="N45" s="384"/>
      <c r="O45" s="384"/>
      <c r="P45" s="384"/>
      <c r="Q45" s="385"/>
    </row>
    <row r="46" spans="1:17">
      <c r="A46" s="378"/>
      <c r="B46" s="390"/>
      <c r="C46" s="380"/>
      <c r="D46" s="380"/>
      <c r="E46" s="381"/>
      <c r="F46" s="380"/>
      <c r="G46" s="381"/>
      <c r="H46" s="380"/>
      <c r="I46" s="381"/>
      <c r="J46" s="382" t="s">
        <v>472</v>
      </c>
      <c r="K46" s="387"/>
      <c r="L46" s="380"/>
      <c r="M46" s="383"/>
      <c r="N46" s="384"/>
      <c r="O46" s="384"/>
      <c r="P46" s="384"/>
      <c r="Q46" s="385"/>
    </row>
    <row r="47" spans="1:17">
      <c r="A47" s="378"/>
      <c r="B47" s="390"/>
      <c r="C47" s="380"/>
      <c r="D47" s="380"/>
      <c r="E47" s="381"/>
      <c r="F47" s="380"/>
      <c r="G47" s="381"/>
      <c r="H47" s="380"/>
      <c r="I47" s="381"/>
      <c r="J47" s="382" t="s">
        <v>472</v>
      </c>
      <c r="K47" s="387"/>
      <c r="L47" s="380"/>
      <c r="M47" s="383"/>
      <c r="N47" s="384"/>
      <c r="O47" s="384"/>
      <c r="P47" s="384"/>
      <c r="Q47" s="385"/>
    </row>
    <row r="48" spans="1:17">
      <c r="A48" s="378"/>
      <c r="B48" s="390"/>
      <c r="C48" s="380"/>
      <c r="D48" s="380"/>
      <c r="E48" s="381"/>
      <c r="F48" s="380"/>
      <c r="G48" s="381"/>
      <c r="H48" s="380"/>
      <c r="I48" s="381"/>
      <c r="J48" s="382"/>
      <c r="K48" s="387"/>
      <c r="L48" s="380"/>
      <c r="M48" s="383"/>
      <c r="N48" s="384"/>
      <c r="O48" s="384"/>
      <c r="P48" s="384"/>
      <c r="Q48" s="385"/>
    </row>
    <row r="49" spans="1:17">
      <c r="A49" s="395"/>
      <c r="B49" s="396"/>
      <c r="C49" s="394"/>
      <c r="D49" s="393"/>
      <c r="E49" s="392"/>
      <c r="F49" s="393"/>
      <c r="G49" s="392"/>
      <c r="H49" s="393"/>
      <c r="I49" s="381"/>
      <c r="J49" s="382" t="s">
        <v>472</v>
      </c>
      <c r="K49" s="387"/>
      <c r="L49" s="389"/>
      <c r="M49" s="383"/>
      <c r="N49" s="384"/>
      <c r="O49" s="384"/>
      <c r="P49" s="384"/>
      <c r="Q49" s="385" t="s">
        <v>472</v>
      </c>
    </row>
    <row r="50" spans="1:17">
      <c r="A50" s="395"/>
      <c r="B50" s="396"/>
      <c r="C50" s="394"/>
      <c r="D50" s="393"/>
      <c r="E50" s="392"/>
      <c r="F50" s="393"/>
      <c r="G50" s="392"/>
      <c r="H50" s="394"/>
      <c r="I50" s="381"/>
      <c r="J50" s="382" t="s">
        <v>472</v>
      </c>
      <c r="K50" s="397"/>
      <c r="L50" s="389"/>
      <c r="M50" s="380"/>
      <c r="N50" s="381"/>
      <c r="O50" s="381"/>
      <c r="P50" s="381"/>
      <c r="Q50" s="385"/>
    </row>
    <row r="51" spans="1:17">
      <c r="A51" s="395"/>
      <c r="B51" s="396"/>
      <c r="C51" s="394"/>
      <c r="D51" s="393"/>
      <c r="E51" s="392"/>
      <c r="F51" s="393"/>
      <c r="G51" s="392"/>
      <c r="H51" s="393"/>
      <c r="I51" s="381"/>
      <c r="J51" s="382" t="s">
        <v>472</v>
      </c>
      <c r="K51" s="387"/>
      <c r="L51" s="380"/>
      <c r="M51" s="383"/>
      <c r="N51" s="384"/>
      <c r="O51" s="384"/>
      <c r="P51" s="384"/>
      <c r="Q51" s="385"/>
    </row>
    <row r="52" spans="1:17">
      <c r="A52" s="395"/>
      <c r="B52" s="396"/>
      <c r="C52" s="394"/>
      <c r="D52" s="393"/>
      <c r="E52" s="392"/>
      <c r="F52" s="393"/>
      <c r="G52" s="392"/>
      <c r="H52" s="394"/>
      <c r="I52" s="381"/>
      <c r="J52" s="382" t="s">
        <v>472</v>
      </c>
      <c r="K52" s="387"/>
      <c r="L52" s="389"/>
      <c r="M52" s="380"/>
      <c r="N52" s="381"/>
      <c r="O52" s="381"/>
      <c r="P52" s="381"/>
      <c r="Q52" s="385"/>
    </row>
    <row r="53" spans="1:17">
      <c r="A53" s="395"/>
      <c r="B53" s="396"/>
      <c r="C53" s="394"/>
      <c r="D53" s="393"/>
      <c r="E53" s="392"/>
      <c r="F53" s="394"/>
      <c r="G53" s="392"/>
      <c r="H53" s="393"/>
      <c r="I53" s="381"/>
      <c r="J53" s="382" t="s">
        <v>472</v>
      </c>
      <c r="K53" s="387"/>
      <c r="L53" s="380"/>
      <c r="M53" s="383"/>
      <c r="N53" s="384"/>
      <c r="O53" s="384"/>
      <c r="P53" s="384"/>
      <c r="Q53" s="385"/>
    </row>
    <row r="54" spans="1:17">
      <c r="A54" s="395"/>
      <c r="B54" s="396"/>
      <c r="C54" s="394"/>
      <c r="D54" s="393"/>
      <c r="E54" s="392"/>
      <c r="F54" s="394"/>
      <c r="G54" s="392"/>
      <c r="H54" s="394"/>
      <c r="I54" s="381"/>
      <c r="J54" s="382" t="s">
        <v>472</v>
      </c>
      <c r="K54" s="387"/>
      <c r="L54" s="389"/>
      <c r="M54" s="380"/>
      <c r="N54" s="381"/>
      <c r="O54" s="381"/>
      <c r="P54" s="381"/>
      <c r="Q54" s="385"/>
    </row>
    <row r="55" spans="1:17">
      <c r="A55" s="395"/>
      <c r="B55" s="396"/>
      <c r="C55" s="394"/>
      <c r="D55" s="393"/>
      <c r="E55" s="392"/>
      <c r="F55" s="394"/>
      <c r="G55" s="392"/>
      <c r="H55" s="393"/>
      <c r="I55" s="381"/>
      <c r="J55" s="382" t="s">
        <v>472</v>
      </c>
      <c r="K55" s="387"/>
      <c r="L55" s="380"/>
      <c r="M55" s="383"/>
      <c r="N55" s="384"/>
      <c r="O55" s="384"/>
      <c r="P55" s="384"/>
      <c r="Q55" s="385"/>
    </row>
    <row r="56" spans="1:17">
      <c r="A56" s="378"/>
      <c r="B56" s="390"/>
      <c r="C56" s="394"/>
      <c r="D56" s="393"/>
      <c r="E56" s="381"/>
      <c r="F56" s="394"/>
      <c r="G56" s="381"/>
      <c r="H56" s="394"/>
      <c r="I56" s="381"/>
      <c r="J56" s="382" t="s">
        <v>472</v>
      </c>
      <c r="K56" s="387"/>
      <c r="L56" s="389"/>
      <c r="M56" s="380"/>
      <c r="N56" s="381"/>
      <c r="O56" s="381"/>
      <c r="P56" s="381"/>
      <c r="Q56" s="385"/>
    </row>
    <row r="57" spans="1:17">
      <c r="A57" s="378"/>
      <c r="B57" s="390"/>
      <c r="C57" s="380"/>
      <c r="D57" s="380"/>
      <c r="E57" s="381"/>
      <c r="F57" s="380"/>
      <c r="G57" s="381"/>
      <c r="H57" s="380"/>
      <c r="I57" s="381"/>
      <c r="J57" s="382" t="s">
        <v>472</v>
      </c>
      <c r="K57" s="387"/>
      <c r="L57" s="380"/>
      <c r="M57" s="383"/>
      <c r="N57" s="384"/>
      <c r="O57" s="384"/>
      <c r="P57" s="384"/>
      <c r="Q57" s="385"/>
    </row>
    <row r="58" spans="1:17">
      <c r="A58" s="378"/>
      <c r="B58" s="390"/>
      <c r="C58" s="380"/>
      <c r="D58" s="380"/>
      <c r="E58" s="381"/>
      <c r="F58" s="380"/>
      <c r="G58" s="381"/>
      <c r="H58" s="380"/>
      <c r="I58" s="381"/>
      <c r="J58" s="382" t="s">
        <v>472</v>
      </c>
      <c r="K58" s="387"/>
      <c r="L58" s="380"/>
      <c r="M58" s="383"/>
      <c r="N58" s="384"/>
      <c r="O58" s="384"/>
      <c r="P58" s="384"/>
      <c r="Q58" s="385"/>
    </row>
    <row r="59" spans="1:17">
      <c r="A59" s="378"/>
      <c r="B59" s="390"/>
      <c r="C59" s="380"/>
      <c r="D59" s="380"/>
      <c r="E59" s="381"/>
      <c r="F59" s="380"/>
      <c r="G59" s="381"/>
      <c r="H59" s="380"/>
      <c r="I59" s="381"/>
      <c r="J59" s="382" t="s">
        <v>472</v>
      </c>
      <c r="K59" s="387"/>
      <c r="L59" s="380"/>
      <c r="M59" s="383"/>
      <c r="N59" s="384"/>
      <c r="O59" s="384"/>
      <c r="P59" s="384"/>
      <c r="Q59" s="385"/>
    </row>
    <row r="60" spans="1:17">
      <c r="A60" s="378"/>
      <c r="B60" s="390"/>
      <c r="C60" s="389"/>
      <c r="D60" s="380"/>
      <c r="E60" s="381"/>
      <c r="F60" s="380"/>
      <c r="G60" s="381"/>
      <c r="H60" s="380"/>
      <c r="I60" s="381"/>
      <c r="J60" s="382" t="s">
        <v>472</v>
      </c>
      <c r="K60" s="387"/>
      <c r="L60" s="380"/>
      <c r="M60" s="383"/>
      <c r="N60" s="384"/>
      <c r="O60" s="384"/>
      <c r="P60" s="384"/>
      <c r="Q60" s="385"/>
    </row>
    <row r="61" spans="1:17">
      <c r="A61" s="378"/>
      <c r="B61" s="390"/>
      <c r="C61" s="389"/>
      <c r="D61" s="380"/>
      <c r="E61" s="381"/>
      <c r="F61" s="380"/>
      <c r="G61" s="381"/>
      <c r="H61" s="380"/>
      <c r="I61" s="381"/>
      <c r="J61" s="382"/>
      <c r="K61" s="387"/>
      <c r="L61" s="380"/>
      <c r="M61" s="383"/>
      <c r="N61" s="384"/>
      <c r="O61" s="384"/>
      <c r="P61" s="384"/>
      <c r="Q61" s="385"/>
    </row>
    <row r="62" spans="1:17">
      <c r="A62" s="378"/>
      <c r="B62" s="390"/>
      <c r="C62" s="380"/>
      <c r="D62" s="380"/>
      <c r="E62" s="381"/>
      <c r="F62" s="380"/>
      <c r="G62" s="381"/>
      <c r="H62" s="380"/>
      <c r="I62" s="381"/>
      <c r="J62" s="382" t="s">
        <v>472</v>
      </c>
      <c r="K62" s="387"/>
      <c r="L62" s="380"/>
      <c r="M62" s="383"/>
      <c r="N62" s="384"/>
      <c r="O62" s="384"/>
      <c r="P62" s="384"/>
      <c r="Q62" s="385"/>
    </row>
    <row r="63" spans="1:17">
      <c r="A63" s="378"/>
      <c r="B63" s="390"/>
      <c r="C63" s="380"/>
      <c r="D63" s="380"/>
      <c r="E63" s="381"/>
      <c r="F63" s="380"/>
      <c r="G63" s="381"/>
      <c r="H63" s="380"/>
      <c r="I63" s="381"/>
      <c r="J63" s="382" t="s">
        <v>472</v>
      </c>
      <c r="K63" s="387"/>
      <c r="L63" s="380"/>
      <c r="M63" s="383"/>
      <c r="N63" s="384"/>
      <c r="O63" s="384"/>
      <c r="P63" s="384"/>
      <c r="Q63" s="385"/>
    </row>
    <row r="64" spans="1:17">
      <c r="A64" s="378"/>
      <c r="B64" s="390"/>
      <c r="C64" s="380"/>
      <c r="D64" s="380"/>
      <c r="E64" s="381"/>
      <c r="F64" s="380"/>
      <c r="G64" s="381"/>
      <c r="H64" s="380"/>
      <c r="I64" s="381"/>
      <c r="J64" s="382" t="s">
        <v>472</v>
      </c>
      <c r="K64" s="387"/>
      <c r="L64" s="380"/>
      <c r="M64" s="383"/>
      <c r="N64" s="384"/>
      <c r="O64" s="384"/>
      <c r="P64" s="384"/>
      <c r="Q64" s="385"/>
    </row>
    <row r="65" spans="1:17">
      <c r="A65" s="378"/>
      <c r="B65" s="390"/>
      <c r="C65" s="380"/>
      <c r="D65" s="380"/>
      <c r="E65" s="381"/>
      <c r="F65" s="380"/>
      <c r="G65" s="381"/>
      <c r="H65" s="380"/>
      <c r="I65" s="381"/>
      <c r="J65" s="382" t="s">
        <v>472</v>
      </c>
      <c r="K65" s="387"/>
      <c r="L65" s="380"/>
      <c r="M65" s="383"/>
      <c r="N65" s="384"/>
      <c r="O65" s="384"/>
      <c r="P65" s="384"/>
      <c r="Q65" s="385"/>
    </row>
    <row r="66" spans="1:17">
      <c r="A66" s="378"/>
      <c r="B66" s="390"/>
      <c r="C66" s="380"/>
      <c r="D66" s="380"/>
      <c r="E66" s="381"/>
      <c r="F66" s="380"/>
      <c r="G66" s="381"/>
      <c r="H66" s="380"/>
      <c r="I66" s="381"/>
      <c r="J66" s="382" t="s">
        <v>472</v>
      </c>
      <c r="K66" s="387"/>
      <c r="L66" s="380"/>
      <c r="M66" s="383"/>
      <c r="N66" s="384"/>
      <c r="O66" s="384"/>
      <c r="P66" s="384"/>
      <c r="Q66" s="385"/>
    </row>
    <row r="67" spans="1:17">
      <c r="A67" s="398"/>
      <c r="B67" s="399"/>
      <c r="C67" s="400"/>
      <c r="D67" s="400"/>
      <c r="E67" s="401"/>
      <c r="F67" s="400"/>
      <c r="G67" s="401"/>
      <c r="H67" s="400"/>
      <c r="I67" s="401"/>
      <c r="J67" s="401"/>
      <c r="K67" s="401"/>
      <c r="L67" s="400"/>
      <c r="M67" s="400"/>
      <c r="N67" s="401"/>
      <c r="O67" s="401"/>
      <c r="P67" s="401"/>
      <c r="Q67" s="401"/>
    </row>
    <row r="68" spans="1:17">
      <c r="A68" s="398"/>
      <c r="B68" s="399"/>
      <c r="C68" s="400"/>
      <c r="D68" s="400"/>
      <c r="E68" s="401"/>
      <c r="F68" s="400"/>
      <c r="G68" s="401"/>
      <c r="H68" s="400"/>
      <c r="I68" s="401"/>
      <c r="J68" s="401"/>
      <c r="K68" s="401"/>
      <c r="L68" s="400"/>
      <c r="M68" s="400"/>
      <c r="N68" s="401"/>
      <c r="O68" s="401"/>
      <c r="P68" s="401"/>
      <c r="Q68" s="401"/>
    </row>
    <row r="69" spans="1:17">
      <c r="A69" s="398"/>
      <c r="B69" s="399"/>
      <c r="C69" s="400"/>
      <c r="D69" s="400"/>
      <c r="E69" s="401"/>
      <c r="F69" s="400"/>
      <c r="G69" s="401"/>
      <c r="H69" s="400"/>
      <c r="I69" s="401"/>
      <c r="J69" s="401"/>
      <c r="K69" s="401"/>
      <c r="L69" s="400"/>
      <c r="M69" s="400"/>
      <c r="N69" s="401"/>
      <c r="O69" s="401"/>
      <c r="P69" s="401"/>
      <c r="Q69" s="401"/>
    </row>
    <row r="70" spans="1:17">
      <c r="A70" s="398"/>
      <c r="B70" s="399"/>
      <c r="C70" s="400"/>
      <c r="D70" s="400"/>
      <c r="E70" s="401"/>
      <c r="F70" s="400"/>
      <c r="G70" s="401"/>
      <c r="H70" s="400"/>
      <c r="I70" s="401"/>
      <c r="J70" s="401"/>
      <c r="K70" s="401"/>
      <c r="L70" s="400"/>
      <c r="M70" s="400"/>
      <c r="N70" s="401"/>
      <c r="O70" s="401"/>
      <c r="P70" s="401"/>
      <c r="Q70" s="401"/>
    </row>
    <row r="71" spans="1:17">
      <c r="A71" s="398"/>
      <c r="B71" s="399"/>
      <c r="C71" s="400"/>
      <c r="D71" s="400"/>
      <c r="E71" s="401"/>
      <c r="F71" s="400"/>
      <c r="G71" s="401"/>
      <c r="H71" s="400"/>
      <c r="I71" s="401"/>
      <c r="J71" s="401"/>
      <c r="K71" s="401"/>
      <c r="L71" s="400"/>
      <c r="M71" s="400"/>
      <c r="N71" s="401"/>
      <c r="O71" s="401"/>
      <c r="P71" s="401"/>
      <c r="Q71" s="401"/>
    </row>
    <row r="72" spans="1:17">
      <c r="A72" s="398"/>
      <c r="B72" s="399"/>
      <c r="C72" s="400"/>
      <c r="D72" s="400"/>
      <c r="E72" s="401"/>
      <c r="F72" s="400"/>
      <c r="G72" s="401"/>
      <c r="H72" s="400"/>
      <c r="I72" s="401"/>
      <c r="J72" s="401"/>
      <c r="K72" s="401"/>
      <c r="L72" s="400"/>
      <c r="M72" s="400"/>
      <c r="N72" s="401"/>
      <c r="O72" s="401"/>
      <c r="P72" s="401"/>
      <c r="Q72" s="401"/>
    </row>
    <row r="73" spans="1:17">
      <c r="A73" s="398"/>
      <c r="B73" s="399"/>
      <c r="C73" s="400"/>
      <c r="D73" s="400"/>
      <c r="E73" s="401"/>
      <c r="F73" s="400"/>
      <c r="G73" s="401"/>
      <c r="H73" s="400"/>
      <c r="I73" s="401"/>
      <c r="J73" s="401"/>
      <c r="K73" s="401"/>
      <c r="L73" s="400"/>
      <c r="M73" s="400"/>
      <c r="N73" s="401"/>
      <c r="O73" s="401"/>
      <c r="P73" s="401"/>
      <c r="Q73" s="401"/>
    </row>
    <row r="74" spans="1:17">
      <c r="A74" s="398"/>
      <c r="B74" s="399"/>
      <c r="C74" s="400"/>
      <c r="D74" s="400"/>
      <c r="E74" s="401"/>
      <c r="F74" s="400"/>
      <c r="G74" s="401"/>
      <c r="H74" s="400"/>
      <c r="I74" s="401"/>
      <c r="J74" s="401"/>
      <c r="K74" s="401"/>
      <c r="L74" s="400"/>
      <c r="M74" s="400"/>
      <c r="N74" s="401"/>
      <c r="O74" s="401"/>
      <c r="P74" s="401"/>
      <c r="Q74" s="401"/>
    </row>
    <row r="75" spans="1:17">
      <c r="A75" s="398"/>
      <c r="B75" s="399"/>
      <c r="C75" s="400"/>
      <c r="D75" s="400"/>
      <c r="E75" s="401"/>
      <c r="F75" s="400"/>
      <c r="G75" s="401"/>
      <c r="H75" s="400"/>
      <c r="I75" s="401"/>
      <c r="J75" s="401"/>
      <c r="K75" s="401"/>
      <c r="L75" s="400"/>
      <c r="M75" s="400"/>
      <c r="N75" s="401"/>
      <c r="O75" s="401"/>
      <c r="P75" s="401"/>
      <c r="Q75" s="401"/>
    </row>
    <row r="76" spans="1:17">
      <c r="A76" s="398"/>
      <c r="B76" s="399"/>
      <c r="C76" s="400"/>
      <c r="D76" s="400"/>
      <c r="E76" s="401"/>
      <c r="F76" s="400"/>
      <c r="G76" s="401"/>
      <c r="H76" s="400"/>
      <c r="I76" s="401"/>
      <c r="J76" s="401"/>
      <c r="K76" s="401"/>
      <c r="L76" s="400"/>
      <c r="M76" s="400"/>
      <c r="N76" s="401"/>
      <c r="O76" s="401"/>
      <c r="P76" s="401"/>
      <c r="Q76" s="401"/>
    </row>
    <row r="77" spans="1:17">
      <c r="A77" s="398"/>
      <c r="B77" s="399"/>
      <c r="C77" s="400"/>
      <c r="D77" s="400"/>
      <c r="E77" s="401"/>
      <c r="F77" s="400"/>
      <c r="G77" s="401"/>
      <c r="H77" s="400"/>
      <c r="I77" s="401"/>
      <c r="J77" s="401"/>
      <c r="K77" s="401"/>
      <c r="L77" s="400"/>
      <c r="M77" s="400"/>
      <c r="N77" s="401"/>
      <c r="O77" s="401"/>
      <c r="P77" s="401"/>
      <c r="Q77" s="401"/>
    </row>
    <row r="78" spans="1:17">
      <c r="A78" s="398"/>
      <c r="B78" s="399"/>
      <c r="C78" s="400"/>
      <c r="D78" s="400"/>
      <c r="E78" s="401"/>
      <c r="F78" s="400"/>
      <c r="G78" s="401"/>
      <c r="H78" s="400"/>
      <c r="I78" s="401"/>
      <c r="J78" s="401"/>
      <c r="K78" s="401"/>
      <c r="L78" s="400"/>
      <c r="M78" s="400"/>
      <c r="N78" s="401"/>
      <c r="O78" s="401"/>
      <c r="P78" s="401"/>
      <c r="Q78" s="401"/>
    </row>
    <row r="79" spans="1:17">
      <c r="A79" s="398"/>
      <c r="B79" s="399"/>
      <c r="C79" s="400"/>
      <c r="D79" s="400"/>
      <c r="E79" s="401"/>
      <c r="F79" s="400"/>
      <c r="G79" s="401"/>
      <c r="H79" s="400"/>
      <c r="I79" s="401"/>
      <c r="J79" s="401"/>
      <c r="K79" s="401"/>
      <c r="L79" s="400"/>
      <c r="M79" s="400"/>
      <c r="N79" s="401"/>
      <c r="O79" s="401"/>
      <c r="P79" s="401"/>
      <c r="Q79" s="401"/>
    </row>
    <row r="80" spans="1:17">
      <c r="A80" s="398"/>
      <c r="B80" s="399"/>
      <c r="C80" s="400"/>
      <c r="D80" s="400"/>
      <c r="E80" s="401"/>
      <c r="F80" s="400"/>
      <c r="G80" s="401"/>
      <c r="H80" s="400"/>
      <c r="I80" s="401"/>
      <c r="J80" s="401"/>
      <c r="K80" s="401"/>
      <c r="L80" s="400"/>
      <c r="M80" s="400"/>
      <c r="N80" s="401"/>
      <c r="O80" s="401"/>
      <c r="P80" s="401"/>
      <c r="Q80" s="401"/>
    </row>
    <row r="81" spans="1:17">
      <c r="A81" s="398"/>
      <c r="B81" s="399"/>
      <c r="C81" s="400"/>
      <c r="D81" s="400"/>
      <c r="E81" s="401"/>
      <c r="F81" s="400"/>
      <c r="G81" s="401"/>
      <c r="H81" s="400"/>
      <c r="I81" s="401"/>
      <c r="J81" s="401"/>
      <c r="K81" s="401"/>
      <c r="L81" s="400"/>
      <c r="M81" s="400"/>
      <c r="N81" s="401"/>
      <c r="O81" s="401"/>
      <c r="P81" s="401"/>
      <c r="Q81" s="401"/>
    </row>
    <row r="82" spans="1:17">
      <c r="A82" s="398"/>
      <c r="B82" s="399"/>
      <c r="C82" s="400"/>
      <c r="D82" s="400"/>
      <c r="E82" s="401"/>
      <c r="F82" s="400"/>
      <c r="G82" s="401"/>
      <c r="H82" s="400"/>
      <c r="I82" s="401"/>
      <c r="J82" s="401"/>
      <c r="K82" s="401"/>
      <c r="L82" s="400"/>
      <c r="M82" s="400"/>
      <c r="N82" s="401"/>
      <c r="O82" s="401"/>
      <c r="P82" s="401"/>
      <c r="Q82" s="401"/>
    </row>
    <row r="83" spans="1:17">
      <c r="A83" s="398"/>
      <c r="B83" s="399"/>
      <c r="C83" s="400"/>
      <c r="D83" s="400"/>
      <c r="E83" s="401"/>
      <c r="F83" s="400"/>
      <c r="G83" s="401"/>
      <c r="H83" s="400"/>
      <c r="I83" s="401"/>
      <c r="J83" s="401"/>
      <c r="K83" s="401"/>
      <c r="L83" s="400"/>
      <c r="M83" s="400"/>
      <c r="N83" s="401"/>
      <c r="O83" s="401"/>
      <c r="P83" s="401"/>
      <c r="Q83" s="401"/>
    </row>
    <row r="84" spans="1:17">
      <c r="A84" s="398"/>
      <c r="B84" s="399"/>
      <c r="C84" s="400"/>
      <c r="D84" s="400"/>
      <c r="E84" s="401"/>
      <c r="F84" s="400"/>
      <c r="G84" s="401"/>
      <c r="H84" s="400"/>
      <c r="I84" s="401"/>
      <c r="J84" s="401"/>
      <c r="K84" s="401"/>
      <c r="L84" s="400"/>
      <c r="M84" s="400"/>
      <c r="N84" s="401"/>
      <c r="O84" s="401"/>
      <c r="P84" s="401"/>
      <c r="Q84" s="401"/>
    </row>
    <row r="85" spans="1:17">
      <c r="A85" s="398"/>
      <c r="B85" s="399"/>
      <c r="C85" s="400"/>
      <c r="D85" s="400"/>
      <c r="E85" s="401"/>
      <c r="F85" s="400"/>
      <c r="G85" s="401"/>
      <c r="H85" s="400"/>
      <c r="I85" s="401"/>
      <c r="J85" s="401"/>
      <c r="K85" s="401"/>
      <c r="L85" s="400"/>
      <c r="M85" s="400"/>
      <c r="N85" s="401"/>
      <c r="O85" s="401"/>
      <c r="P85" s="401"/>
      <c r="Q85" s="401"/>
    </row>
    <row r="86" spans="1:17">
      <c r="A86" s="398"/>
      <c r="B86" s="399"/>
      <c r="C86" s="400"/>
      <c r="D86" s="400"/>
      <c r="E86" s="401"/>
      <c r="F86" s="400"/>
      <c r="G86" s="401"/>
      <c r="H86" s="400"/>
      <c r="I86" s="401"/>
      <c r="J86" s="401"/>
      <c r="K86" s="401"/>
      <c r="L86" s="400"/>
      <c r="M86" s="400"/>
      <c r="N86" s="401"/>
      <c r="O86" s="401"/>
      <c r="P86" s="401"/>
      <c r="Q86" s="401"/>
    </row>
    <row r="87" spans="1:17">
      <c r="A87" s="398"/>
      <c r="B87" s="399"/>
      <c r="C87" s="400"/>
      <c r="D87" s="400"/>
      <c r="E87" s="401"/>
      <c r="F87" s="400"/>
      <c r="G87" s="401"/>
      <c r="H87" s="400"/>
      <c r="I87" s="401"/>
      <c r="J87" s="401"/>
      <c r="K87" s="401"/>
      <c r="L87" s="400"/>
      <c r="M87" s="400"/>
      <c r="N87" s="401"/>
      <c r="O87" s="401"/>
      <c r="P87" s="401"/>
      <c r="Q87" s="401"/>
    </row>
    <row r="88" spans="1:17">
      <c r="A88" s="398"/>
      <c r="B88" s="399"/>
      <c r="C88" s="400"/>
      <c r="D88" s="400"/>
      <c r="E88" s="401"/>
      <c r="F88" s="400"/>
      <c r="G88" s="401"/>
      <c r="H88" s="400"/>
      <c r="I88" s="401"/>
      <c r="J88" s="401"/>
      <c r="K88" s="401"/>
      <c r="L88" s="400"/>
      <c r="M88" s="400"/>
      <c r="N88" s="401"/>
      <c r="O88" s="401"/>
      <c r="P88" s="401"/>
      <c r="Q88" s="401"/>
    </row>
    <row r="89" spans="1:17">
      <c r="A89" s="398"/>
      <c r="B89" s="399"/>
      <c r="C89" s="400"/>
      <c r="D89" s="400"/>
      <c r="E89" s="401"/>
      <c r="F89" s="400"/>
      <c r="G89" s="401"/>
      <c r="H89" s="400"/>
      <c r="I89" s="401"/>
      <c r="J89" s="401"/>
      <c r="K89" s="401"/>
      <c r="L89" s="400"/>
      <c r="M89" s="400"/>
      <c r="N89" s="401"/>
      <c r="O89" s="401"/>
      <c r="P89" s="401"/>
      <c r="Q89" s="401"/>
    </row>
    <row r="90" spans="1:17">
      <c r="A90" s="398"/>
      <c r="B90" s="399"/>
      <c r="C90" s="400"/>
      <c r="D90" s="400"/>
      <c r="E90" s="401"/>
      <c r="F90" s="400"/>
      <c r="G90" s="401"/>
      <c r="H90" s="400"/>
      <c r="I90" s="401"/>
      <c r="J90" s="401"/>
      <c r="K90" s="401"/>
      <c r="L90" s="400"/>
      <c r="M90" s="400"/>
      <c r="N90" s="401"/>
      <c r="O90" s="401"/>
      <c r="P90" s="401"/>
      <c r="Q90" s="401"/>
    </row>
    <row r="91" spans="1:17">
      <c r="A91" s="398"/>
      <c r="B91" s="399"/>
      <c r="C91" s="400"/>
      <c r="D91" s="400"/>
      <c r="E91" s="401"/>
      <c r="F91" s="400"/>
      <c r="G91" s="401"/>
      <c r="H91" s="400"/>
      <c r="I91" s="401"/>
      <c r="J91" s="401"/>
      <c r="K91" s="401"/>
      <c r="L91" s="400"/>
      <c r="M91" s="400"/>
      <c r="N91" s="401"/>
      <c r="O91" s="401"/>
      <c r="P91" s="401"/>
      <c r="Q91" s="401"/>
    </row>
    <row r="92" spans="1:17">
      <c r="A92" s="398"/>
      <c r="B92" s="399"/>
      <c r="C92" s="400"/>
      <c r="D92" s="400"/>
      <c r="E92" s="401"/>
      <c r="F92" s="400"/>
      <c r="G92" s="401"/>
      <c r="H92" s="400"/>
      <c r="I92" s="401"/>
      <c r="J92" s="401"/>
      <c r="K92" s="401"/>
      <c r="L92" s="400"/>
      <c r="M92" s="400"/>
      <c r="N92" s="401"/>
      <c r="O92" s="401"/>
      <c r="P92" s="401"/>
      <c r="Q92" s="401"/>
    </row>
    <row r="93" spans="1:17">
      <c r="A93" s="398"/>
      <c r="B93" s="399"/>
      <c r="C93" s="400"/>
      <c r="D93" s="400"/>
      <c r="E93" s="401"/>
      <c r="F93" s="400"/>
      <c r="G93" s="401"/>
      <c r="H93" s="400"/>
      <c r="I93" s="401"/>
      <c r="J93" s="401"/>
      <c r="K93" s="401"/>
      <c r="L93" s="400"/>
      <c r="M93" s="400"/>
      <c r="N93" s="401"/>
      <c r="O93" s="401"/>
      <c r="P93" s="401"/>
      <c r="Q93" s="401"/>
    </row>
    <row r="94" spans="1:17">
      <c r="A94" s="398"/>
      <c r="B94" s="399"/>
      <c r="C94" s="400"/>
      <c r="D94" s="400"/>
      <c r="E94" s="401"/>
      <c r="F94" s="400"/>
      <c r="G94" s="401"/>
      <c r="H94" s="400"/>
      <c r="I94" s="401"/>
      <c r="J94" s="401"/>
      <c r="K94" s="401"/>
      <c r="L94" s="400"/>
      <c r="M94" s="400"/>
      <c r="N94" s="401"/>
      <c r="O94" s="401"/>
      <c r="P94" s="401"/>
      <c r="Q94" s="401"/>
    </row>
    <row r="95" spans="1:17">
      <c r="A95" s="398"/>
      <c r="B95" s="399"/>
      <c r="C95" s="400"/>
      <c r="D95" s="400"/>
      <c r="E95" s="401"/>
      <c r="F95" s="400"/>
      <c r="G95" s="401"/>
      <c r="H95" s="400"/>
      <c r="I95" s="401"/>
      <c r="J95" s="401"/>
      <c r="K95" s="401"/>
      <c r="L95" s="400"/>
      <c r="M95" s="400"/>
      <c r="N95" s="401"/>
      <c r="O95" s="401"/>
      <c r="P95" s="401"/>
      <c r="Q95" s="401"/>
    </row>
    <row r="96" spans="1:17">
      <c r="A96" s="398"/>
      <c r="B96" s="399"/>
      <c r="C96" s="400"/>
      <c r="D96" s="400"/>
      <c r="E96" s="401"/>
      <c r="F96" s="400"/>
      <c r="G96" s="401"/>
      <c r="H96" s="400"/>
      <c r="I96" s="401"/>
      <c r="J96" s="401"/>
      <c r="K96" s="401"/>
      <c r="L96" s="400"/>
      <c r="M96" s="400"/>
      <c r="N96" s="401"/>
      <c r="O96" s="401"/>
      <c r="P96" s="401"/>
      <c r="Q96" s="401"/>
    </row>
    <row r="97" spans="1:17">
      <c r="A97" s="398"/>
      <c r="B97" s="399"/>
      <c r="C97" s="400"/>
      <c r="D97" s="400"/>
      <c r="E97" s="401"/>
      <c r="F97" s="400"/>
      <c r="G97" s="401"/>
      <c r="H97" s="400"/>
      <c r="I97" s="401"/>
      <c r="J97" s="401"/>
      <c r="K97" s="401"/>
      <c r="L97" s="400"/>
      <c r="M97" s="400"/>
      <c r="N97" s="401"/>
      <c r="O97" s="401"/>
      <c r="P97" s="401"/>
      <c r="Q97" s="401"/>
    </row>
    <row r="98" spans="1:17">
      <c r="A98" s="398"/>
      <c r="B98" s="399"/>
      <c r="C98" s="400"/>
      <c r="D98" s="400"/>
      <c r="E98" s="401"/>
      <c r="F98" s="400"/>
      <c r="G98" s="401"/>
      <c r="H98" s="400"/>
      <c r="I98" s="401"/>
      <c r="J98" s="401"/>
      <c r="K98" s="401"/>
      <c r="L98" s="400"/>
      <c r="M98" s="400"/>
      <c r="N98" s="401"/>
      <c r="O98" s="401"/>
      <c r="P98" s="401"/>
      <c r="Q98" s="401"/>
    </row>
    <row r="99" spans="1:17">
      <c r="A99" s="398"/>
      <c r="B99" s="399"/>
      <c r="C99" s="400"/>
      <c r="D99" s="400"/>
      <c r="E99" s="401"/>
      <c r="F99" s="400"/>
      <c r="G99" s="401"/>
      <c r="H99" s="400"/>
      <c r="I99" s="401"/>
      <c r="J99" s="401"/>
      <c r="K99" s="401"/>
      <c r="L99" s="400"/>
      <c r="M99" s="400"/>
      <c r="N99" s="401"/>
      <c r="O99" s="401"/>
      <c r="P99" s="401"/>
      <c r="Q99" s="401"/>
    </row>
    <row r="100" spans="1:17">
      <c r="A100" s="398"/>
      <c r="B100" s="399"/>
      <c r="C100" s="400"/>
      <c r="D100" s="400"/>
      <c r="E100" s="401"/>
      <c r="F100" s="400"/>
      <c r="G100" s="401"/>
      <c r="H100" s="400"/>
      <c r="I100" s="401"/>
      <c r="J100" s="401"/>
      <c r="K100" s="401"/>
      <c r="L100" s="400"/>
      <c r="M100" s="400"/>
      <c r="N100" s="401"/>
      <c r="O100" s="401"/>
      <c r="P100" s="401"/>
      <c r="Q100" s="401"/>
    </row>
    <row r="101" spans="1:17">
      <c r="A101" s="398"/>
      <c r="B101" s="399"/>
      <c r="C101" s="400"/>
      <c r="D101" s="400"/>
      <c r="E101" s="401"/>
      <c r="F101" s="400"/>
      <c r="G101" s="401"/>
      <c r="H101" s="400"/>
      <c r="I101" s="401"/>
      <c r="J101" s="401"/>
      <c r="K101" s="401"/>
      <c r="L101" s="400"/>
      <c r="M101" s="400"/>
      <c r="N101" s="401"/>
      <c r="O101" s="401"/>
      <c r="P101" s="401"/>
      <c r="Q101" s="401"/>
    </row>
    <row r="102" spans="1:17">
      <c r="A102" s="398"/>
      <c r="B102" s="399"/>
      <c r="C102" s="400"/>
      <c r="D102" s="400"/>
      <c r="E102" s="401"/>
      <c r="F102" s="400"/>
      <c r="G102" s="401"/>
      <c r="H102" s="400"/>
      <c r="I102" s="401"/>
      <c r="J102" s="401"/>
      <c r="K102" s="401"/>
      <c r="L102" s="400"/>
      <c r="M102" s="400"/>
      <c r="N102" s="401"/>
      <c r="O102" s="401"/>
      <c r="P102" s="401"/>
      <c r="Q102" s="401"/>
    </row>
    <row r="103" spans="1:17">
      <c r="A103" s="398"/>
      <c r="B103" s="399"/>
      <c r="C103" s="400"/>
      <c r="D103" s="400"/>
      <c r="E103" s="401"/>
      <c r="F103" s="400"/>
      <c r="G103" s="401"/>
      <c r="H103" s="400"/>
      <c r="I103" s="401"/>
      <c r="J103" s="401"/>
      <c r="K103" s="401"/>
      <c r="L103" s="400"/>
      <c r="M103" s="400"/>
      <c r="N103" s="401"/>
      <c r="O103" s="401"/>
      <c r="P103" s="401"/>
      <c r="Q103" s="401"/>
    </row>
    <row r="104" spans="1:17">
      <c r="A104" s="398"/>
      <c r="B104" s="399"/>
      <c r="C104" s="400"/>
      <c r="D104" s="400"/>
      <c r="E104" s="401"/>
      <c r="F104" s="400"/>
      <c r="G104" s="401"/>
      <c r="H104" s="400"/>
      <c r="I104" s="401"/>
      <c r="J104" s="401"/>
      <c r="K104" s="401"/>
      <c r="L104" s="400"/>
      <c r="M104" s="400"/>
      <c r="N104" s="401"/>
      <c r="O104" s="401"/>
      <c r="P104" s="401"/>
      <c r="Q104" s="401"/>
    </row>
    <row r="105" spans="1:17">
      <c r="A105" s="398"/>
      <c r="B105" s="399"/>
      <c r="C105" s="400"/>
      <c r="D105" s="400"/>
      <c r="E105" s="401"/>
      <c r="F105" s="400"/>
      <c r="G105" s="401"/>
      <c r="H105" s="400"/>
      <c r="I105" s="401"/>
      <c r="J105" s="401"/>
      <c r="K105" s="401"/>
      <c r="L105" s="400"/>
      <c r="M105" s="400"/>
      <c r="N105" s="401"/>
      <c r="O105" s="401"/>
      <c r="P105" s="401"/>
      <c r="Q105" s="401"/>
    </row>
    <row r="106" spans="1:17">
      <c r="A106" s="398"/>
      <c r="B106" s="399"/>
      <c r="C106" s="400"/>
      <c r="D106" s="400"/>
      <c r="E106" s="401"/>
      <c r="F106" s="400"/>
      <c r="G106" s="401"/>
      <c r="H106" s="400"/>
      <c r="I106" s="401"/>
      <c r="J106" s="401"/>
      <c r="K106" s="401"/>
      <c r="L106" s="400"/>
      <c r="M106" s="400"/>
      <c r="N106" s="401"/>
      <c r="O106" s="401"/>
      <c r="P106" s="401"/>
      <c r="Q106" s="401"/>
    </row>
    <row r="107" spans="1:17">
      <c r="A107" s="398"/>
      <c r="B107" s="399"/>
      <c r="C107" s="400"/>
      <c r="D107" s="400"/>
      <c r="E107" s="401"/>
      <c r="F107" s="400"/>
      <c r="G107" s="401"/>
      <c r="H107" s="400"/>
      <c r="I107" s="401"/>
      <c r="J107" s="401"/>
      <c r="K107" s="401"/>
      <c r="L107" s="400"/>
      <c r="M107" s="400"/>
      <c r="N107" s="401"/>
      <c r="O107" s="401"/>
      <c r="P107" s="401"/>
      <c r="Q107" s="401"/>
    </row>
    <row r="108" spans="1:17">
      <c r="A108" s="398"/>
      <c r="B108" s="399"/>
      <c r="C108" s="400"/>
      <c r="D108" s="400"/>
      <c r="E108" s="401"/>
      <c r="F108" s="400"/>
      <c r="G108" s="401"/>
      <c r="H108" s="400"/>
      <c r="I108" s="401"/>
      <c r="J108" s="401"/>
      <c r="K108" s="401"/>
      <c r="L108" s="400"/>
      <c r="M108" s="400"/>
      <c r="N108" s="401"/>
      <c r="O108" s="401"/>
      <c r="P108" s="401"/>
      <c r="Q108" s="401"/>
    </row>
    <row r="109" spans="1:17">
      <c r="A109" s="398"/>
      <c r="B109" s="399"/>
      <c r="C109" s="400"/>
      <c r="D109" s="400"/>
      <c r="E109" s="401"/>
      <c r="F109" s="400"/>
      <c r="G109" s="401"/>
      <c r="H109" s="400"/>
      <c r="I109" s="401"/>
      <c r="J109" s="401"/>
      <c r="K109" s="401"/>
      <c r="L109" s="400"/>
      <c r="M109" s="400"/>
      <c r="N109" s="401"/>
      <c r="O109" s="401"/>
      <c r="P109" s="401"/>
      <c r="Q109" s="401"/>
    </row>
    <row r="110" spans="1:17">
      <c r="A110" s="398"/>
      <c r="B110" s="399"/>
      <c r="C110" s="400"/>
      <c r="D110" s="400"/>
      <c r="E110" s="401"/>
      <c r="F110" s="400"/>
      <c r="G110" s="401"/>
      <c r="H110" s="400"/>
      <c r="I110" s="401"/>
      <c r="J110" s="401"/>
      <c r="K110" s="401"/>
      <c r="L110" s="400"/>
      <c r="M110" s="400"/>
      <c r="N110" s="401"/>
      <c r="O110" s="401"/>
      <c r="P110" s="401"/>
      <c r="Q110" s="401"/>
    </row>
    <row r="111" spans="1:17">
      <c r="A111" s="398"/>
      <c r="B111" s="399"/>
      <c r="C111" s="400"/>
      <c r="D111" s="400"/>
      <c r="E111" s="401"/>
      <c r="F111" s="400"/>
      <c r="G111" s="401"/>
      <c r="H111" s="400"/>
      <c r="I111" s="401"/>
      <c r="J111" s="401"/>
      <c r="K111" s="401"/>
      <c r="L111" s="400"/>
      <c r="M111" s="400"/>
      <c r="N111" s="401"/>
      <c r="O111" s="401"/>
      <c r="P111" s="401"/>
      <c r="Q111" s="401"/>
    </row>
    <row r="112" spans="1:17">
      <c r="A112" s="398"/>
      <c r="B112" s="399"/>
      <c r="C112" s="400"/>
      <c r="D112" s="400"/>
      <c r="E112" s="401"/>
      <c r="F112" s="400"/>
      <c r="G112" s="401"/>
      <c r="H112" s="400"/>
      <c r="I112" s="401"/>
      <c r="J112" s="401"/>
      <c r="K112" s="401"/>
      <c r="L112" s="400"/>
      <c r="M112" s="400"/>
      <c r="N112" s="401"/>
      <c r="O112" s="401"/>
      <c r="P112" s="401"/>
      <c r="Q112" s="401"/>
    </row>
    <row r="113" spans="1:17">
      <c r="A113" s="398"/>
      <c r="B113" s="399"/>
      <c r="C113" s="400"/>
      <c r="D113" s="400"/>
      <c r="E113" s="401"/>
      <c r="F113" s="400"/>
      <c r="G113" s="401"/>
      <c r="H113" s="400"/>
      <c r="I113" s="401"/>
      <c r="J113" s="401"/>
      <c r="K113" s="401"/>
      <c r="L113" s="400"/>
      <c r="M113" s="400"/>
      <c r="N113" s="401"/>
      <c r="O113" s="401"/>
      <c r="P113" s="401"/>
      <c r="Q113" s="401"/>
    </row>
    <row r="114" spans="1:17">
      <c r="A114" s="398"/>
      <c r="B114" s="399"/>
      <c r="C114" s="400"/>
      <c r="D114" s="400"/>
      <c r="E114" s="401"/>
      <c r="F114" s="400"/>
      <c r="G114" s="401"/>
      <c r="H114" s="400"/>
      <c r="I114" s="401"/>
      <c r="J114" s="401"/>
      <c r="K114" s="401"/>
      <c r="L114" s="400"/>
      <c r="M114" s="400"/>
      <c r="N114" s="401"/>
      <c r="O114" s="401"/>
      <c r="P114" s="401"/>
      <c r="Q114" s="401"/>
    </row>
    <row r="115" spans="1:17">
      <c r="A115" s="398"/>
      <c r="B115" s="399"/>
      <c r="C115" s="400"/>
      <c r="D115" s="400"/>
      <c r="E115" s="401"/>
      <c r="F115" s="400"/>
      <c r="G115" s="401"/>
      <c r="H115" s="400"/>
      <c r="I115" s="401"/>
      <c r="J115" s="401"/>
      <c r="K115" s="401"/>
      <c r="L115" s="400"/>
      <c r="M115" s="400"/>
      <c r="N115" s="401"/>
      <c r="O115" s="401"/>
      <c r="P115" s="401"/>
      <c r="Q115" s="401"/>
    </row>
    <row r="116" spans="1:17">
      <c r="A116" s="398"/>
      <c r="B116" s="399"/>
      <c r="C116" s="400"/>
      <c r="D116" s="400"/>
      <c r="E116" s="401"/>
      <c r="F116" s="400"/>
      <c r="G116" s="401"/>
      <c r="H116" s="400"/>
      <c r="I116" s="401"/>
      <c r="J116" s="401"/>
      <c r="K116" s="401"/>
      <c r="L116" s="400"/>
      <c r="M116" s="400"/>
      <c r="N116" s="401"/>
      <c r="O116" s="401"/>
      <c r="P116" s="401"/>
      <c r="Q116" s="401"/>
    </row>
    <row r="117" spans="1:17">
      <c r="A117" s="398"/>
      <c r="B117" s="399"/>
      <c r="C117" s="400"/>
      <c r="D117" s="400"/>
      <c r="E117" s="401"/>
      <c r="F117" s="400"/>
      <c r="G117" s="401"/>
      <c r="H117" s="400"/>
      <c r="I117" s="401"/>
      <c r="J117" s="401"/>
      <c r="K117" s="401"/>
      <c r="L117" s="400"/>
      <c r="M117" s="400"/>
      <c r="N117" s="401"/>
      <c r="O117" s="401"/>
      <c r="P117" s="401"/>
      <c r="Q117" s="401"/>
    </row>
    <row r="118" spans="1:17">
      <c r="A118" s="398"/>
      <c r="B118" s="399"/>
      <c r="C118" s="400"/>
      <c r="D118" s="400"/>
      <c r="E118" s="401"/>
      <c r="F118" s="400"/>
      <c r="G118" s="401"/>
      <c r="H118" s="400"/>
      <c r="I118" s="401"/>
      <c r="J118" s="401"/>
      <c r="K118" s="401"/>
      <c r="L118" s="400"/>
      <c r="M118" s="400"/>
      <c r="N118" s="401"/>
      <c r="O118" s="401"/>
      <c r="P118" s="401"/>
      <c r="Q118" s="401"/>
    </row>
    <row r="119" spans="1:17">
      <c r="A119" s="398"/>
      <c r="B119" s="399"/>
      <c r="C119" s="400"/>
      <c r="D119" s="400"/>
      <c r="E119" s="401"/>
      <c r="F119" s="400"/>
      <c r="G119" s="401"/>
      <c r="H119" s="400"/>
      <c r="I119" s="401"/>
      <c r="J119" s="401"/>
      <c r="K119" s="401"/>
      <c r="L119" s="400"/>
      <c r="M119" s="400"/>
      <c r="N119" s="401"/>
      <c r="O119" s="401"/>
      <c r="P119" s="401"/>
      <c r="Q119" s="401"/>
    </row>
    <row r="120" spans="1:17">
      <c r="A120" s="398"/>
      <c r="B120" s="399"/>
      <c r="C120" s="400"/>
      <c r="D120" s="400"/>
      <c r="E120" s="401"/>
      <c r="F120" s="400"/>
      <c r="G120" s="401"/>
      <c r="H120" s="400"/>
      <c r="I120" s="401"/>
      <c r="J120" s="401"/>
      <c r="K120" s="401"/>
      <c r="L120" s="400"/>
      <c r="M120" s="400"/>
      <c r="N120" s="401"/>
      <c r="O120" s="401"/>
      <c r="P120" s="401"/>
      <c r="Q120" s="401"/>
    </row>
    <row r="121" spans="1:17">
      <c r="A121" s="398"/>
      <c r="B121" s="399"/>
      <c r="C121" s="400"/>
      <c r="D121" s="400"/>
      <c r="E121" s="401"/>
      <c r="F121" s="400"/>
      <c r="G121" s="401"/>
      <c r="H121" s="400"/>
      <c r="I121" s="401"/>
      <c r="J121" s="401"/>
      <c r="K121" s="401"/>
      <c r="L121" s="400"/>
      <c r="M121" s="400"/>
      <c r="N121" s="401"/>
      <c r="O121" s="401"/>
      <c r="P121" s="401"/>
      <c r="Q121" s="401"/>
    </row>
    <row r="122" spans="1:17">
      <c r="A122" s="398"/>
      <c r="B122" s="399"/>
      <c r="C122" s="400"/>
      <c r="D122" s="400"/>
      <c r="E122" s="401"/>
      <c r="F122" s="400"/>
      <c r="G122" s="401"/>
      <c r="H122" s="400"/>
      <c r="I122" s="401"/>
      <c r="J122" s="401"/>
      <c r="K122" s="401"/>
      <c r="L122" s="400"/>
      <c r="M122" s="400"/>
      <c r="N122" s="401"/>
      <c r="O122" s="401"/>
      <c r="P122" s="401"/>
      <c r="Q122" s="401"/>
    </row>
    <row r="123" spans="1:17">
      <c r="A123" s="398"/>
      <c r="B123" s="399"/>
      <c r="C123" s="400"/>
      <c r="D123" s="400"/>
      <c r="E123" s="401"/>
      <c r="F123" s="400"/>
      <c r="G123" s="401"/>
      <c r="H123" s="400"/>
      <c r="I123" s="401"/>
      <c r="J123" s="401"/>
      <c r="K123" s="401"/>
      <c r="L123" s="400"/>
      <c r="M123" s="400"/>
      <c r="N123" s="401"/>
      <c r="O123" s="401"/>
      <c r="P123" s="401"/>
      <c r="Q123" s="401"/>
    </row>
    <row r="124" spans="1:17">
      <c r="A124" s="398"/>
      <c r="B124" s="399"/>
      <c r="C124" s="400"/>
      <c r="D124" s="400"/>
      <c r="E124" s="401"/>
      <c r="F124" s="400"/>
      <c r="G124" s="401"/>
      <c r="H124" s="400"/>
      <c r="I124" s="401"/>
      <c r="J124" s="401"/>
      <c r="K124" s="401"/>
      <c r="L124" s="400"/>
      <c r="M124" s="400"/>
      <c r="N124" s="401"/>
      <c r="O124" s="401"/>
      <c r="P124" s="401"/>
      <c r="Q124" s="401"/>
    </row>
    <row r="125" spans="1:17">
      <c r="A125" s="398"/>
      <c r="B125" s="399"/>
      <c r="C125" s="400"/>
      <c r="D125" s="400"/>
      <c r="E125" s="401"/>
      <c r="F125" s="400"/>
      <c r="G125" s="401"/>
      <c r="H125" s="400"/>
      <c r="I125" s="401"/>
      <c r="J125" s="401"/>
      <c r="K125" s="401"/>
      <c r="L125" s="400"/>
      <c r="M125" s="400"/>
      <c r="N125" s="401"/>
      <c r="O125" s="401"/>
      <c r="P125" s="401"/>
      <c r="Q125" s="401"/>
    </row>
    <row r="126" spans="1:17">
      <c r="A126" s="398"/>
      <c r="B126" s="399"/>
      <c r="C126" s="400"/>
      <c r="D126" s="400"/>
      <c r="E126" s="401"/>
      <c r="F126" s="400"/>
      <c r="G126" s="401"/>
      <c r="H126" s="400"/>
      <c r="I126" s="401"/>
      <c r="J126" s="401"/>
      <c r="K126" s="401"/>
      <c r="L126" s="400"/>
      <c r="M126" s="400"/>
      <c r="N126" s="401"/>
      <c r="O126" s="401"/>
      <c r="P126" s="401"/>
      <c r="Q126" s="401"/>
    </row>
    <row r="127" spans="1:17">
      <c r="A127" s="398"/>
      <c r="B127" s="399"/>
      <c r="C127" s="400"/>
      <c r="D127" s="400"/>
      <c r="E127" s="401"/>
      <c r="F127" s="400"/>
      <c r="G127" s="401"/>
      <c r="H127" s="400"/>
      <c r="I127" s="401"/>
      <c r="J127" s="401"/>
      <c r="K127" s="401"/>
      <c r="L127" s="400"/>
      <c r="M127" s="400"/>
      <c r="N127" s="401"/>
      <c r="O127" s="401"/>
      <c r="P127" s="401"/>
      <c r="Q127" s="401"/>
    </row>
    <row r="128" spans="1:17">
      <c r="A128" s="398"/>
      <c r="B128" s="399"/>
      <c r="C128" s="400"/>
      <c r="D128" s="400"/>
      <c r="E128" s="401"/>
      <c r="F128" s="400"/>
      <c r="G128" s="401"/>
      <c r="H128" s="400"/>
      <c r="I128" s="401"/>
      <c r="J128" s="401"/>
      <c r="K128" s="401"/>
      <c r="L128" s="400"/>
      <c r="M128" s="400"/>
      <c r="N128" s="401"/>
      <c r="O128" s="401"/>
      <c r="P128" s="401"/>
      <c r="Q128" s="401"/>
    </row>
    <row r="129" spans="1:17">
      <c r="A129" s="398"/>
      <c r="B129" s="399"/>
      <c r="C129" s="400"/>
      <c r="D129" s="400"/>
      <c r="E129" s="401"/>
      <c r="F129" s="400"/>
      <c r="G129" s="401"/>
      <c r="H129" s="400"/>
      <c r="I129" s="401"/>
      <c r="J129" s="401"/>
      <c r="K129" s="401"/>
      <c r="L129" s="400"/>
      <c r="M129" s="400"/>
      <c r="N129" s="401"/>
      <c r="O129" s="401"/>
      <c r="P129" s="401"/>
      <c r="Q129" s="401"/>
    </row>
    <row r="130" spans="1:17">
      <c r="A130" s="398"/>
      <c r="B130" s="399"/>
      <c r="C130" s="400"/>
      <c r="D130" s="400"/>
      <c r="E130" s="401"/>
      <c r="F130" s="400"/>
      <c r="G130" s="401"/>
      <c r="H130" s="400"/>
      <c r="I130" s="401"/>
      <c r="J130" s="401"/>
      <c r="K130" s="401"/>
      <c r="L130" s="400"/>
      <c r="M130" s="400"/>
      <c r="N130" s="401"/>
      <c r="O130" s="401"/>
      <c r="P130" s="401"/>
      <c r="Q130" s="401"/>
    </row>
    <row r="131" spans="1:17">
      <c r="A131" s="398"/>
      <c r="B131" s="399"/>
      <c r="C131" s="400"/>
      <c r="D131" s="400"/>
      <c r="E131" s="401"/>
      <c r="F131" s="400"/>
      <c r="G131" s="401"/>
      <c r="H131" s="400"/>
      <c r="I131" s="401"/>
      <c r="J131" s="401"/>
      <c r="K131" s="401"/>
      <c r="L131" s="400"/>
      <c r="M131" s="400"/>
      <c r="N131" s="401"/>
      <c r="O131" s="401"/>
      <c r="P131" s="401"/>
      <c r="Q131" s="401"/>
    </row>
    <row r="132" spans="1:17">
      <c r="A132" s="398"/>
      <c r="B132" s="399"/>
      <c r="C132" s="400"/>
      <c r="D132" s="400"/>
      <c r="E132" s="401"/>
      <c r="F132" s="400"/>
      <c r="G132" s="401"/>
      <c r="H132" s="400"/>
      <c r="I132" s="401"/>
      <c r="J132" s="401"/>
      <c r="K132" s="401"/>
      <c r="L132" s="400"/>
      <c r="M132" s="400"/>
      <c r="N132" s="401"/>
      <c r="O132" s="401"/>
      <c r="P132" s="401"/>
      <c r="Q132" s="401"/>
    </row>
    <row r="133" spans="1:17">
      <c r="A133" s="398"/>
      <c r="B133" s="399"/>
      <c r="C133" s="400"/>
      <c r="D133" s="400"/>
      <c r="E133" s="401"/>
      <c r="F133" s="400"/>
      <c r="G133" s="401"/>
      <c r="H133" s="400"/>
      <c r="I133" s="401"/>
      <c r="J133" s="401"/>
      <c r="K133" s="401"/>
      <c r="L133" s="400"/>
      <c r="M133" s="400"/>
      <c r="N133" s="401"/>
      <c r="O133" s="401"/>
      <c r="P133" s="401"/>
      <c r="Q133" s="401"/>
    </row>
    <row r="134" spans="1:17">
      <c r="A134" s="398"/>
      <c r="B134" s="399"/>
      <c r="C134" s="400"/>
      <c r="D134" s="400"/>
      <c r="E134" s="401"/>
      <c r="F134" s="400"/>
      <c r="G134" s="401"/>
      <c r="H134" s="400"/>
      <c r="I134" s="401"/>
      <c r="J134" s="401"/>
      <c r="K134" s="401"/>
      <c r="L134" s="400"/>
      <c r="M134" s="400"/>
      <c r="N134" s="401"/>
      <c r="O134" s="401"/>
      <c r="P134" s="401"/>
      <c r="Q134" s="401"/>
    </row>
    <row r="135" spans="1:17">
      <c r="A135" s="398"/>
      <c r="B135" s="399"/>
      <c r="C135" s="400"/>
      <c r="D135" s="400"/>
      <c r="E135" s="401"/>
      <c r="F135" s="400"/>
      <c r="G135" s="401"/>
      <c r="H135" s="400"/>
      <c r="I135" s="401"/>
      <c r="J135" s="401"/>
      <c r="K135" s="401"/>
      <c r="L135" s="400"/>
      <c r="M135" s="400"/>
      <c r="N135" s="401"/>
      <c r="O135" s="401"/>
      <c r="P135" s="401"/>
      <c r="Q135" s="401"/>
    </row>
    <row r="136" spans="1:17">
      <c r="A136" s="398"/>
      <c r="B136" s="399"/>
      <c r="C136" s="400"/>
      <c r="D136" s="400"/>
      <c r="E136" s="401"/>
      <c r="F136" s="400"/>
      <c r="G136" s="401"/>
      <c r="H136" s="400"/>
      <c r="I136" s="401"/>
      <c r="J136" s="401"/>
      <c r="K136" s="401"/>
      <c r="L136" s="400"/>
      <c r="M136" s="400"/>
      <c r="N136" s="401"/>
      <c r="O136" s="401"/>
      <c r="P136" s="401"/>
      <c r="Q136" s="401"/>
    </row>
    <row r="137" spans="1:17">
      <c r="A137" s="398"/>
      <c r="B137" s="399"/>
      <c r="C137" s="400"/>
      <c r="D137" s="400"/>
      <c r="E137" s="401"/>
      <c r="F137" s="400"/>
      <c r="G137" s="401"/>
      <c r="H137" s="400"/>
      <c r="I137" s="401"/>
      <c r="J137" s="401"/>
      <c r="K137" s="401"/>
      <c r="L137" s="400"/>
      <c r="M137" s="400"/>
      <c r="N137" s="401"/>
      <c r="O137" s="401"/>
      <c r="P137" s="401"/>
      <c r="Q137" s="401"/>
    </row>
    <row r="138" spans="1:17">
      <c r="A138" s="398"/>
      <c r="B138" s="399"/>
      <c r="C138" s="400"/>
      <c r="D138" s="400"/>
      <c r="E138" s="401"/>
      <c r="F138" s="400"/>
      <c r="G138" s="401"/>
      <c r="H138" s="400"/>
      <c r="I138" s="401"/>
      <c r="J138" s="401"/>
      <c r="K138" s="401"/>
      <c r="L138" s="400"/>
      <c r="M138" s="400"/>
      <c r="N138" s="401"/>
      <c r="O138" s="401"/>
      <c r="P138" s="401"/>
      <c r="Q138" s="401"/>
    </row>
    <row r="139" spans="1:17">
      <c r="A139" s="398"/>
      <c r="B139" s="399"/>
      <c r="C139" s="400"/>
      <c r="D139" s="400"/>
      <c r="E139" s="401"/>
      <c r="F139" s="400"/>
      <c r="G139" s="401"/>
      <c r="H139" s="400"/>
      <c r="I139" s="401"/>
      <c r="J139" s="401"/>
      <c r="K139" s="401"/>
      <c r="L139" s="400"/>
      <c r="M139" s="400"/>
      <c r="N139" s="401"/>
      <c r="O139" s="401"/>
      <c r="P139" s="401"/>
      <c r="Q139" s="401"/>
    </row>
    <row r="140" spans="1:17">
      <c r="A140" s="398"/>
      <c r="B140" s="399"/>
      <c r="C140" s="400"/>
      <c r="D140" s="400"/>
      <c r="E140" s="401"/>
      <c r="F140" s="400"/>
      <c r="G140" s="401"/>
      <c r="H140" s="400"/>
      <c r="I140" s="401"/>
      <c r="J140" s="401"/>
      <c r="K140" s="401"/>
      <c r="L140" s="400"/>
      <c r="M140" s="400"/>
      <c r="N140" s="401"/>
      <c r="O140" s="401"/>
      <c r="P140" s="401"/>
      <c r="Q140" s="401"/>
    </row>
    <row r="141" spans="1:17">
      <c r="A141" s="398"/>
      <c r="B141" s="399"/>
      <c r="C141" s="400"/>
      <c r="D141" s="400"/>
      <c r="E141" s="401"/>
      <c r="F141" s="400"/>
      <c r="G141" s="401"/>
      <c r="H141" s="400"/>
      <c r="I141" s="401"/>
      <c r="J141" s="401"/>
      <c r="K141" s="401"/>
      <c r="L141" s="400"/>
      <c r="M141" s="400"/>
      <c r="N141" s="401"/>
      <c r="O141" s="401"/>
      <c r="P141" s="401"/>
      <c r="Q141" s="401"/>
    </row>
    <row r="142" spans="1:17">
      <c r="A142" s="398"/>
      <c r="B142" s="399"/>
      <c r="C142" s="400"/>
      <c r="D142" s="400"/>
      <c r="E142" s="401"/>
      <c r="F142" s="400"/>
      <c r="G142" s="401"/>
      <c r="H142" s="400"/>
      <c r="I142" s="401"/>
      <c r="J142" s="401"/>
      <c r="K142" s="401"/>
      <c r="L142" s="400"/>
      <c r="M142" s="400"/>
      <c r="N142" s="401"/>
      <c r="O142" s="401"/>
      <c r="P142" s="401"/>
      <c r="Q142" s="401"/>
    </row>
    <row r="143" spans="1:17">
      <c r="A143" s="398"/>
      <c r="B143" s="399"/>
      <c r="C143" s="400"/>
      <c r="D143" s="400"/>
      <c r="E143" s="401"/>
      <c r="F143" s="400"/>
      <c r="G143" s="401"/>
      <c r="H143" s="400"/>
      <c r="I143" s="401"/>
      <c r="J143" s="401"/>
      <c r="K143" s="401"/>
      <c r="L143" s="400"/>
      <c r="M143" s="400"/>
      <c r="N143" s="401"/>
      <c r="O143" s="401"/>
      <c r="P143" s="401"/>
      <c r="Q143" s="401"/>
    </row>
    <row r="144" spans="1:17">
      <c r="A144" s="398"/>
      <c r="B144" s="399"/>
      <c r="C144" s="400"/>
      <c r="D144" s="400"/>
      <c r="E144" s="401"/>
      <c r="F144" s="400"/>
      <c r="G144" s="401"/>
      <c r="H144" s="400"/>
      <c r="I144" s="401"/>
      <c r="J144" s="401"/>
      <c r="K144" s="401"/>
      <c r="L144" s="400"/>
      <c r="M144" s="400"/>
      <c r="N144" s="401"/>
      <c r="O144" s="401"/>
      <c r="P144" s="401"/>
      <c r="Q144" s="401"/>
    </row>
    <row r="145" spans="1:17">
      <c r="A145" s="398"/>
      <c r="B145" s="399"/>
      <c r="C145" s="400"/>
      <c r="D145" s="400"/>
      <c r="E145" s="401"/>
      <c r="F145" s="400"/>
      <c r="G145" s="401"/>
      <c r="H145" s="400"/>
      <c r="I145" s="401"/>
      <c r="J145" s="401"/>
      <c r="K145" s="401"/>
      <c r="L145" s="400"/>
      <c r="M145" s="400"/>
      <c r="N145" s="401"/>
      <c r="O145" s="401"/>
      <c r="P145" s="401"/>
      <c r="Q145" s="401"/>
    </row>
    <row r="146" spans="1:17">
      <c r="A146" s="398"/>
      <c r="B146" s="399"/>
      <c r="C146" s="400"/>
      <c r="D146" s="400"/>
      <c r="E146" s="401"/>
      <c r="F146" s="400"/>
      <c r="G146" s="401"/>
      <c r="H146" s="400"/>
      <c r="I146" s="401"/>
      <c r="J146" s="401"/>
      <c r="K146" s="401"/>
      <c r="L146" s="400"/>
      <c r="M146" s="400"/>
      <c r="N146" s="401"/>
      <c r="O146" s="401"/>
      <c r="P146" s="401"/>
      <c r="Q146" s="401"/>
    </row>
    <row r="147" spans="1:17">
      <c r="A147" s="398"/>
      <c r="B147" s="399"/>
      <c r="C147" s="400"/>
      <c r="D147" s="400"/>
      <c r="E147" s="401"/>
      <c r="F147" s="400"/>
      <c r="G147" s="401"/>
      <c r="H147" s="400"/>
      <c r="I147" s="401"/>
      <c r="J147" s="401"/>
      <c r="K147" s="401"/>
      <c r="L147" s="400"/>
      <c r="M147" s="400"/>
      <c r="N147" s="401"/>
      <c r="O147" s="401"/>
      <c r="P147" s="401"/>
      <c r="Q147" s="401"/>
    </row>
    <row r="148" spans="1:17">
      <c r="A148" s="398"/>
      <c r="B148" s="399"/>
      <c r="C148" s="400"/>
      <c r="D148" s="400"/>
      <c r="E148" s="401"/>
      <c r="F148" s="400"/>
      <c r="G148" s="401"/>
      <c r="H148" s="400"/>
      <c r="I148" s="401"/>
      <c r="J148" s="401"/>
      <c r="K148" s="401"/>
      <c r="L148" s="400"/>
      <c r="M148" s="400"/>
      <c r="N148" s="401"/>
      <c r="O148" s="401"/>
      <c r="P148" s="401"/>
      <c r="Q148" s="401"/>
    </row>
    <row r="149" spans="1:17">
      <c r="A149" s="398"/>
      <c r="B149" s="399"/>
      <c r="C149" s="400"/>
      <c r="D149" s="400"/>
      <c r="E149" s="401"/>
      <c r="F149" s="400"/>
      <c r="G149" s="401"/>
      <c r="H149" s="400"/>
      <c r="I149" s="401"/>
      <c r="J149" s="401"/>
      <c r="K149" s="401"/>
      <c r="L149" s="400"/>
      <c r="M149" s="400"/>
      <c r="N149" s="401"/>
      <c r="O149" s="401"/>
      <c r="P149" s="401"/>
      <c r="Q149" s="401"/>
    </row>
    <row r="150" spans="1:17">
      <c r="A150" s="398"/>
      <c r="B150" s="399"/>
      <c r="C150" s="400"/>
      <c r="D150" s="400"/>
      <c r="E150" s="401"/>
      <c r="F150" s="400"/>
      <c r="G150" s="401"/>
      <c r="H150" s="400"/>
      <c r="I150" s="401"/>
      <c r="J150" s="401"/>
      <c r="K150" s="401"/>
      <c r="L150" s="400"/>
      <c r="M150" s="400"/>
      <c r="N150" s="401"/>
      <c r="O150" s="401"/>
      <c r="P150" s="401"/>
      <c r="Q150" s="401"/>
    </row>
    <row r="151" spans="1:17">
      <c r="A151" s="398"/>
      <c r="B151" s="399"/>
      <c r="C151" s="400"/>
      <c r="D151" s="400"/>
      <c r="E151" s="401"/>
      <c r="F151" s="400"/>
      <c r="G151" s="401"/>
      <c r="H151" s="400"/>
      <c r="I151" s="401"/>
      <c r="J151" s="401"/>
      <c r="K151" s="401"/>
      <c r="L151" s="400"/>
      <c r="M151" s="400"/>
      <c r="N151" s="401"/>
      <c r="O151" s="401"/>
      <c r="P151" s="401"/>
      <c r="Q151" s="401"/>
    </row>
    <row r="152" spans="1:17">
      <c r="A152" s="398"/>
      <c r="B152" s="399"/>
      <c r="C152" s="400"/>
      <c r="D152" s="400"/>
      <c r="E152" s="401"/>
      <c r="F152" s="400"/>
      <c r="G152" s="401"/>
      <c r="H152" s="400"/>
      <c r="I152" s="401"/>
      <c r="J152" s="401"/>
      <c r="K152" s="401"/>
      <c r="L152" s="400"/>
      <c r="M152" s="400"/>
      <c r="N152" s="401"/>
      <c r="O152" s="401"/>
      <c r="P152" s="401"/>
      <c r="Q152" s="401"/>
    </row>
    <row r="153" spans="1:17">
      <c r="A153" s="398"/>
      <c r="B153" s="399"/>
      <c r="C153" s="400"/>
      <c r="D153" s="400"/>
      <c r="E153" s="401"/>
      <c r="F153" s="400"/>
      <c r="G153" s="401"/>
      <c r="H153" s="400"/>
      <c r="I153" s="401"/>
      <c r="J153" s="401"/>
      <c r="K153" s="401"/>
      <c r="L153" s="400"/>
      <c r="M153" s="400"/>
      <c r="N153" s="401"/>
      <c r="O153" s="401"/>
      <c r="P153" s="401"/>
      <c r="Q153" s="401"/>
    </row>
    <row r="154" spans="1:17">
      <c r="A154" s="398"/>
      <c r="B154" s="399"/>
      <c r="C154" s="400"/>
      <c r="D154" s="400"/>
      <c r="E154" s="401"/>
      <c r="F154" s="400"/>
      <c r="G154" s="401"/>
      <c r="H154" s="400"/>
      <c r="I154" s="401"/>
      <c r="J154" s="401"/>
      <c r="K154" s="401"/>
      <c r="L154" s="400"/>
      <c r="M154" s="400"/>
      <c r="N154" s="401"/>
      <c r="O154" s="401"/>
      <c r="P154" s="401"/>
      <c r="Q154" s="401"/>
    </row>
    <row r="155" spans="1:17">
      <c r="A155" s="398"/>
      <c r="B155" s="399"/>
      <c r="C155" s="400"/>
      <c r="D155" s="400"/>
      <c r="E155" s="401"/>
      <c r="F155" s="400"/>
      <c r="G155" s="401"/>
      <c r="H155" s="400"/>
      <c r="I155" s="401"/>
      <c r="J155" s="401"/>
      <c r="K155" s="401"/>
      <c r="L155" s="400"/>
      <c r="M155" s="400"/>
      <c r="N155" s="401"/>
      <c r="O155" s="401"/>
      <c r="P155" s="401"/>
      <c r="Q155" s="401"/>
    </row>
    <row r="156" spans="1:17">
      <c r="A156" s="398"/>
      <c r="B156" s="399"/>
      <c r="C156" s="400"/>
      <c r="D156" s="400"/>
      <c r="E156" s="401"/>
      <c r="F156" s="400"/>
      <c r="G156" s="401"/>
      <c r="H156" s="400"/>
      <c r="I156" s="401"/>
      <c r="J156" s="401"/>
      <c r="K156" s="401"/>
      <c r="L156" s="400"/>
      <c r="M156" s="400"/>
      <c r="N156" s="401"/>
      <c r="O156" s="401"/>
      <c r="P156" s="401"/>
      <c r="Q156" s="401"/>
    </row>
    <row r="157" spans="1:17">
      <c r="A157" s="398"/>
      <c r="B157" s="399"/>
      <c r="C157" s="400"/>
      <c r="D157" s="400"/>
      <c r="E157" s="401"/>
      <c r="F157" s="400"/>
      <c r="G157" s="401"/>
      <c r="H157" s="400"/>
      <c r="I157" s="401"/>
      <c r="J157" s="401"/>
      <c r="K157" s="401"/>
      <c r="L157" s="400"/>
      <c r="M157" s="400"/>
      <c r="N157" s="401"/>
      <c r="O157" s="401"/>
      <c r="P157" s="401"/>
      <c r="Q157" s="401"/>
    </row>
    <row r="158" spans="1:17">
      <c r="A158" s="398"/>
      <c r="B158" s="399"/>
      <c r="C158" s="400"/>
      <c r="D158" s="400"/>
      <c r="E158" s="401"/>
      <c r="F158" s="400"/>
      <c r="G158" s="401"/>
      <c r="H158" s="400"/>
      <c r="I158" s="401"/>
      <c r="J158" s="401"/>
      <c r="K158" s="401"/>
      <c r="L158" s="400"/>
      <c r="M158" s="400"/>
      <c r="N158" s="401"/>
      <c r="O158" s="401"/>
      <c r="P158" s="401"/>
      <c r="Q158" s="401"/>
    </row>
    <row r="159" spans="1:17">
      <c r="A159" s="398"/>
      <c r="B159" s="399"/>
      <c r="C159" s="400"/>
      <c r="D159" s="400"/>
      <c r="E159" s="401"/>
      <c r="F159" s="400"/>
      <c r="G159" s="401"/>
      <c r="H159" s="400"/>
      <c r="I159" s="401"/>
      <c r="J159" s="401"/>
      <c r="K159" s="401"/>
      <c r="L159" s="400"/>
      <c r="M159" s="400"/>
      <c r="N159" s="401"/>
      <c r="O159" s="401"/>
      <c r="P159" s="401"/>
      <c r="Q159" s="401"/>
    </row>
    <row r="160" spans="1:17">
      <c r="A160" s="398"/>
      <c r="B160" s="399"/>
      <c r="C160" s="400"/>
      <c r="D160" s="400"/>
      <c r="E160" s="401"/>
      <c r="F160" s="400"/>
      <c r="G160" s="401"/>
      <c r="H160" s="400"/>
      <c r="I160" s="401"/>
      <c r="J160" s="401"/>
      <c r="K160" s="401"/>
      <c r="L160" s="400"/>
      <c r="M160" s="400"/>
      <c r="N160" s="401"/>
      <c r="O160" s="401"/>
      <c r="P160" s="401"/>
      <c r="Q160" s="401"/>
    </row>
    <row r="161" spans="1:17">
      <c r="A161" s="398"/>
      <c r="B161" s="399"/>
      <c r="C161" s="400"/>
      <c r="D161" s="400"/>
      <c r="E161" s="401"/>
      <c r="F161" s="400"/>
      <c r="G161" s="401"/>
      <c r="H161" s="400"/>
      <c r="I161" s="401"/>
      <c r="J161" s="401"/>
      <c r="K161" s="401"/>
      <c r="L161" s="400"/>
      <c r="M161" s="400"/>
      <c r="N161" s="401"/>
      <c r="O161" s="401"/>
      <c r="P161" s="401"/>
      <c r="Q161" s="401"/>
    </row>
    <row r="162" spans="1:17">
      <c r="A162" s="398"/>
      <c r="B162" s="399"/>
      <c r="C162" s="400"/>
      <c r="D162" s="400"/>
      <c r="E162" s="401"/>
      <c r="F162" s="400"/>
      <c r="G162" s="401"/>
      <c r="H162" s="400"/>
      <c r="I162" s="401"/>
      <c r="J162" s="401"/>
      <c r="K162" s="401"/>
      <c r="L162" s="400"/>
      <c r="M162" s="400"/>
      <c r="N162" s="401"/>
      <c r="O162" s="401"/>
      <c r="P162" s="401"/>
      <c r="Q162" s="401"/>
    </row>
    <row r="163" spans="1:17">
      <c r="A163" s="398"/>
      <c r="B163" s="399"/>
      <c r="C163" s="400"/>
      <c r="D163" s="400"/>
      <c r="E163" s="401"/>
      <c r="F163" s="400"/>
      <c r="G163" s="401"/>
      <c r="H163" s="400"/>
      <c r="I163" s="401"/>
      <c r="J163" s="401"/>
      <c r="K163" s="401"/>
      <c r="L163" s="400"/>
      <c r="M163" s="400"/>
      <c r="N163" s="401"/>
      <c r="O163" s="401"/>
      <c r="P163" s="401"/>
      <c r="Q163" s="401"/>
    </row>
    <row r="164" spans="1:17">
      <c r="A164" s="398"/>
      <c r="B164" s="399"/>
      <c r="C164" s="400"/>
      <c r="D164" s="400"/>
      <c r="E164" s="401"/>
      <c r="F164" s="400"/>
      <c r="G164" s="401"/>
      <c r="H164" s="400"/>
      <c r="I164" s="401"/>
      <c r="J164" s="401"/>
      <c r="K164" s="401"/>
      <c r="L164" s="400"/>
      <c r="M164" s="400"/>
      <c r="N164" s="401"/>
      <c r="O164" s="401"/>
      <c r="P164" s="401"/>
      <c r="Q164" s="401"/>
    </row>
    <row r="165" spans="1:17">
      <c r="A165" s="398"/>
      <c r="B165" s="399"/>
      <c r="C165" s="400"/>
      <c r="D165" s="400"/>
      <c r="E165" s="401"/>
      <c r="F165" s="400"/>
      <c r="G165" s="401"/>
      <c r="H165" s="400"/>
      <c r="I165" s="401"/>
      <c r="J165" s="401"/>
      <c r="K165" s="401"/>
      <c r="L165" s="400"/>
      <c r="M165" s="400"/>
      <c r="N165" s="401"/>
      <c r="O165" s="401"/>
      <c r="P165" s="401"/>
      <c r="Q165" s="401"/>
    </row>
    <row r="166" spans="1:17">
      <c r="A166" s="398"/>
      <c r="B166" s="399"/>
      <c r="C166" s="400"/>
      <c r="D166" s="400"/>
      <c r="E166" s="401"/>
      <c r="F166" s="400"/>
      <c r="G166" s="401"/>
      <c r="H166" s="400"/>
      <c r="I166" s="401"/>
      <c r="J166" s="401"/>
      <c r="K166" s="401"/>
      <c r="L166" s="400"/>
      <c r="M166" s="400"/>
      <c r="N166" s="401"/>
      <c r="O166" s="401"/>
      <c r="P166" s="401"/>
      <c r="Q166" s="401"/>
    </row>
    <row r="167" spans="1:17">
      <c r="A167" s="398"/>
      <c r="B167" s="399"/>
      <c r="C167" s="400"/>
      <c r="D167" s="400"/>
      <c r="E167" s="401"/>
      <c r="F167" s="400"/>
      <c r="G167" s="401"/>
      <c r="H167" s="400"/>
      <c r="I167" s="401"/>
      <c r="J167" s="401"/>
      <c r="K167" s="401"/>
      <c r="L167" s="400"/>
      <c r="M167" s="400"/>
      <c r="N167" s="401"/>
      <c r="O167" s="401"/>
      <c r="P167" s="401"/>
      <c r="Q167" s="401"/>
    </row>
    <row r="168" spans="1:17">
      <c r="A168" s="398"/>
      <c r="B168" s="399"/>
      <c r="C168" s="400"/>
      <c r="D168" s="400"/>
      <c r="E168" s="401"/>
      <c r="F168" s="400"/>
      <c r="G168" s="401"/>
      <c r="H168" s="400"/>
      <c r="I168" s="401"/>
      <c r="J168" s="401"/>
      <c r="K168" s="401"/>
      <c r="L168" s="400"/>
      <c r="M168" s="400"/>
      <c r="N168" s="401"/>
      <c r="O168" s="401"/>
      <c r="P168" s="401"/>
      <c r="Q168" s="401"/>
    </row>
    <row r="169" spans="1:17">
      <c r="A169" s="398"/>
      <c r="B169" s="399"/>
      <c r="C169" s="400"/>
      <c r="D169" s="400"/>
      <c r="E169" s="401"/>
      <c r="F169" s="400"/>
      <c r="G169" s="401"/>
      <c r="H169" s="400"/>
      <c r="I169" s="401"/>
      <c r="J169" s="401"/>
      <c r="K169" s="401"/>
      <c r="L169" s="400"/>
      <c r="M169" s="400"/>
      <c r="N169" s="401"/>
      <c r="O169" s="401"/>
      <c r="P169" s="401"/>
      <c r="Q169" s="401"/>
    </row>
    <row r="170" spans="1:17">
      <c r="A170" s="398"/>
      <c r="B170" s="399"/>
      <c r="C170" s="400"/>
      <c r="D170" s="400"/>
      <c r="E170" s="401"/>
      <c r="F170" s="400"/>
      <c r="G170" s="401"/>
      <c r="H170" s="400"/>
      <c r="I170" s="401"/>
      <c r="J170" s="401"/>
      <c r="K170" s="401"/>
      <c r="L170" s="400"/>
      <c r="M170" s="400"/>
      <c r="N170" s="401"/>
      <c r="O170" s="401"/>
      <c r="P170" s="401"/>
      <c r="Q170" s="401"/>
    </row>
    <row r="171" spans="1:17">
      <c r="A171" s="398"/>
      <c r="B171" s="399"/>
      <c r="C171" s="400"/>
      <c r="D171" s="400"/>
      <c r="E171" s="401"/>
      <c r="F171" s="400"/>
      <c r="G171" s="401"/>
      <c r="H171" s="400"/>
      <c r="I171" s="401"/>
      <c r="J171" s="401"/>
      <c r="K171" s="401"/>
      <c r="L171" s="400"/>
      <c r="M171" s="400"/>
      <c r="N171" s="401"/>
      <c r="O171" s="401"/>
      <c r="P171" s="401"/>
      <c r="Q171" s="401"/>
    </row>
    <row r="172" spans="1:17">
      <c r="A172" s="398"/>
      <c r="B172" s="399"/>
      <c r="C172" s="400"/>
      <c r="D172" s="400"/>
      <c r="E172" s="401"/>
      <c r="F172" s="400"/>
      <c r="G172" s="401"/>
      <c r="H172" s="400"/>
      <c r="I172" s="401"/>
      <c r="J172" s="401"/>
      <c r="K172" s="401"/>
      <c r="L172" s="400"/>
      <c r="M172" s="400"/>
      <c r="N172" s="401"/>
      <c r="O172" s="401"/>
      <c r="P172" s="401"/>
      <c r="Q172" s="401"/>
    </row>
    <row r="173" spans="1:17">
      <c r="A173" s="398"/>
      <c r="B173" s="399"/>
      <c r="C173" s="400"/>
      <c r="D173" s="400"/>
      <c r="E173" s="401"/>
      <c r="F173" s="400"/>
      <c r="G173" s="401"/>
      <c r="H173" s="400"/>
      <c r="I173" s="401"/>
      <c r="J173" s="401"/>
      <c r="K173" s="401"/>
      <c r="L173" s="400"/>
      <c r="M173" s="400"/>
      <c r="N173" s="401"/>
      <c r="O173" s="401"/>
      <c r="P173" s="401"/>
      <c r="Q173" s="401"/>
    </row>
    <row r="174" spans="1:17">
      <c r="A174" s="398"/>
      <c r="B174" s="399"/>
      <c r="C174" s="400"/>
      <c r="D174" s="400"/>
      <c r="E174" s="401"/>
      <c r="F174" s="400"/>
      <c r="G174" s="401"/>
      <c r="H174" s="400"/>
      <c r="I174" s="401"/>
      <c r="J174" s="401"/>
      <c r="K174" s="401"/>
      <c r="L174" s="400"/>
      <c r="M174" s="400"/>
      <c r="N174" s="401"/>
      <c r="O174" s="401"/>
      <c r="P174" s="401"/>
      <c r="Q174" s="401"/>
    </row>
    <row r="175" spans="1:17">
      <c r="A175" s="398"/>
      <c r="B175" s="399"/>
      <c r="C175" s="400"/>
      <c r="D175" s="400"/>
      <c r="E175" s="401"/>
      <c r="F175" s="400"/>
      <c r="G175" s="401"/>
      <c r="H175" s="400"/>
      <c r="I175" s="401"/>
      <c r="J175" s="401"/>
      <c r="K175" s="401"/>
      <c r="L175" s="400"/>
      <c r="M175" s="400"/>
      <c r="N175" s="401"/>
      <c r="O175" s="401"/>
      <c r="P175" s="401"/>
      <c r="Q175" s="401"/>
    </row>
    <row r="176" spans="1:17">
      <c r="A176" s="398"/>
      <c r="B176" s="399"/>
      <c r="C176" s="400"/>
      <c r="D176" s="400"/>
      <c r="E176" s="401"/>
      <c r="F176" s="400"/>
      <c r="G176" s="401"/>
      <c r="H176" s="400"/>
      <c r="I176" s="401"/>
      <c r="J176" s="401"/>
      <c r="K176" s="401"/>
      <c r="L176" s="400"/>
      <c r="M176" s="400"/>
      <c r="N176" s="401"/>
      <c r="O176" s="401"/>
      <c r="P176" s="401"/>
      <c r="Q176" s="401"/>
    </row>
    <row r="177" spans="1:17">
      <c r="A177" s="398"/>
      <c r="B177" s="399"/>
      <c r="C177" s="400"/>
      <c r="D177" s="400"/>
      <c r="E177" s="401"/>
      <c r="F177" s="400"/>
      <c r="G177" s="401"/>
      <c r="H177" s="400"/>
      <c r="I177" s="401"/>
      <c r="J177" s="401"/>
      <c r="K177" s="401"/>
      <c r="L177" s="400"/>
      <c r="M177" s="400"/>
      <c r="N177" s="401"/>
      <c r="O177" s="401"/>
      <c r="P177" s="401"/>
      <c r="Q177" s="401"/>
    </row>
    <row r="178" spans="1:17">
      <c r="A178" s="398"/>
      <c r="B178" s="399"/>
      <c r="C178" s="400"/>
      <c r="D178" s="400"/>
      <c r="E178" s="401"/>
      <c r="F178" s="400"/>
      <c r="G178" s="401"/>
      <c r="H178" s="400"/>
      <c r="I178" s="401"/>
      <c r="J178" s="401"/>
      <c r="K178" s="401"/>
      <c r="L178" s="400"/>
      <c r="M178" s="400"/>
      <c r="N178" s="401"/>
      <c r="O178" s="401"/>
      <c r="P178" s="401"/>
      <c r="Q178" s="401"/>
    </row>
    <row r="179" spans="1:17">
      <c r="A179" s="398"/>
      <c r="B179" s="399"/>
      <c r="C179" s="400"/>
      <c r="D179" s="400"/>
      <c r="E179" s="401"/>
      <c r="F179" s="400"/>
      <c r="G179" s="401"/>
      <c r="H179" s="400"/>
      <c r="I179" s="401"/>
      <c r="J179" s="401"/>
      <c r="K179" s="401"/>
      <c r="L179" s="400"/>
      <c r="M179" s="400"/>
      <c r="N179" s="401"/>
      <c r="O179" s="401"/>
      <c r="P179" s="401"/>
      <c r="Q179" s="401"/>
    </row>
    <row r="180" spans="1:17">
      <c r="A180" s="398"/>
      <c r="B180" s="399"/>
      <c r="C180" s="400"/>
      <c r="D180" s="400"/>
      <c r="E180" s="401"/>
      <c r="F180" s="400"/>
      <c r="G180" s="401"/>
      <c r="H180" s="400"/>
      <c r="I180" s="401"/>
      <c r="J180" s="401"/>
      <c r="K180" s="401"/>
      <c r="L180" s="400"/>
      <c r="M180" s="400"/>
      <c r="N180" s="401"/>
      <c r="O180" s="401"/>
      <c r="P180" s="401"/>
      <c r="Q180" s="401"/>
    </row>
    <row r="181" spans="1:17">
      <c r="A181" s="398"/>
      <c r="B181" s="399"/>
      <c r="C181" s="400"/>
      <c r="D181" s="400"/>
      <c r="E181" s="401"/>
      <c r="F181" s="400"/>
      <c r="G181" s="401"/>
      <c r="H181" s="400"/>
      <c r="I181" s="401"/>
      <c r="J181" s="401"/>
      <c r="K181" s="401"/>
      <c r="L181" s="400"/>
      <c r="M181" s="400"/>
      <c r="N181" s="401"/>
      <c r="O181" s="401"/>
      <c r="P181" s="401"/>
      <c r="Q181" s="401"/>
    </row>
    <row r="182" spans="1:17">
      <c r="A182" s="398"/>
      <c r="B182" s="399"/>
      <c r="C182" s="400"/>
      <c r="D182" s="400"/>
      <c r="E182" s="401"/>
      <c r="F182" s="400"/>
      <c r="G182" s="401"/>
      <c r="H182" s="400"/>
      <c r="I182" s="401"/>
      <c r="J182" s="401"/>
      <c r="K182" s="401"/>
      <c r="L182" s="400"/>
      <c r="M182" s="400"/>
      <c r="N182" s="401"/>
      <c r="O182" s="401"/>
      <c r="P182" s="401"/>
      <c r="Q182" s="401"/>
    </row>
    <row r="183" spans="1:17">
      <c r="A183" s="398"/>
      <c r="B183" s="399"/>
      <c r="C183" s="400"/>
      <c r="D183" s="400"/>
      <c r="E183" s="401"/>
      <c r="F183" s="400"/>
      <c r="G183" s="401"/>
      <c r="H183" s="400"/>
      <c r="I183" s="401"/>
      <c r="J183" s="401"/>
      <c r="K183" s="401"/>
      <c r="L183" s="400"/>
      <c r="M183" s="400"/>
      <c r="N183" s="401"/>
      <c r="O183" s="401"/>
      <c r="P183" s="401"/>
      <c r="Q183" s="401"/>
    </row>
    <row r="184" spans="1:17">
      <c r="A184" s="398"/>
      <c r="B184" s="399"/>
      <c r="C184" s="400"/>
      <c r="D184" s="400"/>
      <c r="E184" s="401"/>
      <c r="F184" s="400"/>
      <c r="G184" s="401"/>
      <c r="H184" s="400"/>
      <c r="I184" s="401"/>
      <c r="J184" s="401"/>
      <c r="K184" s="401"/>
      <c r="L184" s="400"/>
      <c r="M184" s="400"/>
      <c r="N184" s="401"/>
      <c r="O184" s="401"/>
      <c r="P184" s="401"/>
      <c r="Q184" s="401"/>
    </row>
    <row r="185" spans="1:17">
      <c r="A185" s="398"/>
      <c r="B185" s="399"/>
      <c r="C185" s="400"/>
      <c r="D185" s="400"/>
      <c r="E185" s="401"/>
      <c r="F185" s="400"/>
      <c r="G185" s="401"/>
      <c r="H185" s="400"/>
      <c r="I185" s="401"/>
      <c r="J185" s="401"/>
      <c r="K185" s="401"/>
      <c r="L185" s="400"/>
      <c r="M185" s="400"/>
      <c r="N185" s="401"/>
      <c r="O185" s="401"/>
      <c r="P185" s="401"/>
      <c r="Q185" s="401"/>
    </row>
    <row r="186" spans="1:17">
      <c r="A186" s="398"/>
      <c r="B186" s="399"/>
      <c r="C186" s="400"/>
      <c r="D186" s="400"/>
      <c r="E186" s="401"/>
      <c r="F186" s="400"/>
      <c r="G186" s="401"/>
      <c r="H186" s="400"/>
      <c r="I186" s="401"/>
      <c r="J186" s="401"/>
      <c r="K186" s="401"/>
      <c r="L186" s="400"/>
      <c r="M186" s="400"/>
      <c r="N186" s="401"/>
      <c r="O186" s="401"/>
      <c r="P186" s="401"/>
      <c r="Q186" s="401"/>
    </row>
    <row r="187" spans="1:17">
      <c r="A187" s="398"/>
      <c r="B187" s="399"/>
      <c r="C187" s="400"/>
      <c r="D187" s="400"/>
      <c r="E187" s="401"/>
      <c r="F187" s="400"/>
      <c r="G187" s="401"/>
      <c r="H187" s="400"/>
      <c r="I187" s="401"/>
      <c r="J187" s="401"/>
      <c r="K187" s="401"/>
      <c r="L187" s="400"/>
      <c r="M187" s="400"/>
      <c r="N187" s="401"/>
      <c r="O187" s="401"/>
      <c r="P187" s="401"/>
      <c r="Q187" s="401"/>
    </row>
    <row r="188" spans="1:17">
      <c r="A188" s="398"/>
      <c r="B188" s="399"/>
      <c r="C188" s="400"/>
      <c r="D188" s="400"/>
      <c r="E188" s="401"/>
      <c r="F188" s="400"/>
      <c r="G188" s="401"/>
      <c r="H188" s="400"/>
      <c r="I188" s="401"/>
      <c r="J188" s="401"/>
      <c r="K188" s="401"/>
      <c r="L188" s="400"/>
      <c r="M188" s="400"/>
      <c r="N188" s="401"/>
      <c r="O188" s="401"/>
      <c r="P188" s="401"/>
      <c r="Q188" s="401"/>
    </row>
    <row r="189" spans="1:17">
      <c r="A189" s="398"/>
      <c r="B189" s="399"/>
      <c r="C189" s="400"/>
      <c r="D189" s="400"/>
      <c r="E189" s="401"/>
      <c r="F189" s="400"/>
      <c r="G189" s="401"/>
      <c r="H189" s="400"/>
      <c r="I189" s="401"/>
      <c r="J189" s="401"/>
      <c r="K189" s="401"/>
      <c r="L189" s="400"/>
      <c r="M189" s="400"/>
      <c r="N189" s="401"/>
      <c r="O189" s="401"/>
      <c r="P189" s="401"/>
      <c r="Q189" s="401"/>
    </row>
    <row r="190" spans="1:17">
      <c r="A190" s="402"/>
      <c r="B190" s="403"/>
      <c r="C190" s="404"/>
      <c r="D190" s="404"/>
      <c r="E190" s="405"/>
      <c r="F190" s="404"/>
      <c r="G190" s="406"/>
      <c r="H190" s="404"/>
      <c r="I190" s="406"/>
      <c r="J190" s="406"/>
      <c r="K190" s="406"/>
      <c r="L190" s="404"/>
      <c r="M190" s="407"/>
      <c r="N190" s="406"/>
      <c r="O190" s="406"/>
      <c r="P190" s="406"/>
      <c r="Q190" s="406"/>
    </row>
    <row r="191" spans="1:17">
      <c r="A191" s="402"/>
      <c r="B191" s="403"/>
      <c r="C191" s="404"/>
      <c r="D191" s="404"/>
      <c r="E191" s="405"/>
      <c r="F191" s="404"/>
      <c r="G191" s="406"/>
      <c r="H191" s="404"/>
      <c r="I191" s="406"/>
      <c r="J191" s="406"/>
      <c r="K191" s="406"/>
      <c r="L191" s="404"/>
      <c r="M191" s="407"/>
      <c r="N191" s="406"/>
      <c r="O191" s="406"/>
      <c r="P191" s="406"/>
      <c r="Q191" s="406"/>
    </row>
    <row r="192" spans="1:17">
      <c r="A192" s="402"/>
      <c r="B192" s="403"/>
      <c r="C192" s="404"/>
      <c r="D192" s="404"/>
      <c r="E192" s="405"/>
      <c r="F192" s="404"/>
      <c r="G192" s="406"/>
      <c r="H192" s="404"/>
      <c r="I192" s="406"/>
      <c r="J192" s="406"/>
      <c r="K192" s="406"/>
      <c r="L192" s="404"/>
      <c r="M192" s="407"/>
      <c r="N192" s="406"/>
      <c r="O192" s="406"/>
      <c r="P192" s="406"/>
      <c r="Q192" s="406"/>
    </row>
    <row r="193" spans="1:17">
      <c r="A193" s="402"/>
      <c r="B193" s="403"/>
      <c r="C193" s="404"/>
      <c r="D193" s="404"/>
      <c r="E193" s="405"/>
      <c r="F193" s="404"/>
      <c r="G193" s="406"/>
      <c r="H193" s="404"/>
      <c r="I193" s="406"/>
      <c r="J193" s="406"/>
      <c r="K193" s="406"/>
      <c r="L193" s="404"/>
      <c r="M193" s="407"/>
      <c r="N193" s="406"/>
      <c r="O193" s="406"/>
      <c r="P193" s="406"/>
      <c r="Q193" s="406"/>
    </row>
    <row r="194" spans="1:17">
      <c r="A194" s="402"/>
      <c r="B194" s="403"/>
      <c r="C194" s="404"/>
      <c r="D194" s="404"/>
      <c r="E194" s="405"/>
      <c r="F194" s="404"/>
      <c r="G194" s="406"/>
      <c r="H194" s="404"/>
      <c r="I194" s="406"/>
      <c r="J194" s="406"/>
      <c r="K194" s="406"/>
      <c r="L194" s="404"/>
      <c r="M194" s="407"/>
      <c r="N194" s="406"/>
      <c r="O194" s="406"/>
      <c r="P194" s="406"/>
      <c r="Q194" s="406"/>
    </row>
    <row r="195" spans="1:17">
      <c r="A195" s="402"/>
      <c r="B195" s="403"/>
      <c r="C195" s="404"/>
      <c r="D195" s="404"/>
      <c r="E195" s="405"/>
      <c r="F195" s="404"/>
      <c r="G195" s="406"/>
      <c r="H195" s="404"/>
      <c r="I195" s="406"/>
      <c r="J195" s="406"/>
      <c r="K195" s="406"/>
      <c r="L195" s="404"/>
      <c r="M195" s="407"/>
      <c r="N195" s="406"/>
      <c r="O195" s="406"/>
      <c r="P195" s="406"/>
      <c r="Q195" s="406"/>
    </row>
    <row r="196" spans="1:17">
      <c r="A196" s="402"/>
      <c r="B196" s="403"/>
      <c r="C196" s="404"/>
      <c r="D196" s="404"/>
      <c r="E196" s="405"/>
      <c r="F196" s="404"/>
      <c r="G196" s="406"/>
      <c r="H196" s="404"/>
      <c r="I196" s="406"/>
      <c r="J196" s="406"/>
      <c r="K196" s="406"/>
      <c r="L196" s="404"/>
      <c r="M196" s="407"/>
      <c r="N196" s="406"/>
      <c r="O196" s="406"/>
      <c r="P196" s="406"/>
      <c r="Q196" s="406"/>
    </row>
    <row r="197" spans="1:17">
      <c r="A197" s="402"/>
      <c r="B197" s="403"/>
      <c r="C197" s="404"/>
      <c r="D197" s="404"/>
      <c r="E197" s="405"/>
      <c r="F197" s="404"/>
      <c r="G197" s="406"/>
      <c r="H197" s="404"/>
      <c r="I197" s="406"/>
      <c r="J197" s="406"/>
      <c r="K197" s="406"/>
      <c r="L197" s="404"/>
      <c r="M197" s="407"/>
      <c r="N197" s="406"/>
      <c r="O197" s="406"/>
      <c r="P197" s="406"/>
      <c r="Q197" s="406"/>
    </row>
    <row r="198" spans="1:17">
      <c r="A198" s="402"/>
      <c r="B198" s="403"/>
      <c r="C198" s="404"/>
      <c r="D198" s="404"/>
      <c r="E198" s="405"/>
      <c r="F198" s="404"/>
      <c r="G198" s="406"/>
      <c r="H198" s="404"/>
      <c r="I198" s="406"/>
      <c r="J198" s="406"/>
      <c r="K198" s="406"/>
      <c r="L198" s="404"/>
      <c r="M198" s="407"/>
      <c r="N198" s="406"/>
      <c r="O198" s="406"/>
      <c r="P198" s="406"/>
      <c r="Q198" s="406"/>
    </row>
    <row r="199" spans="1:17">
      <c r="A199" s="402"/>
      <c r="B199" s="403"/>
      <c r="C199" s="404"/>
      <c r="D199" s="404"/>
      <c r="E199" s="405"/>
      <c r="F199" s="404"/>
      <c r="G199" s="406"/>
      <c r="H199" s="404"/>
      <c r="I199" s="406"/>
      <c r="J199" s="406"/>
      <c r="K199" s="406"/>
      <c r="L199" s="404"/>
      <c r="M199" s="407"/>
      <c r="N199" s="406"/>
      <c r="O199" s="406"/>
      <c r="P199" s="406"/>
      <c r="Q199" s="406"/>
    </row>
    <row r="200" spans="1:17">
      <c r="A200" s="402"/>
      <c r="B200" s="403"/>
      <c r="C200" s="404"/>
      <c r="D200" s="404"/>
      <c r="E200" s="405"/>
      <c r="F200" s="404"/>
      <c r="G200" s="406"/>
      <c r="H200" s="404"/>
      <c r="I200" s="406"/>
      <c r="J200" s="406"/>
      <c r="K200" s="406"/>
      <c r="L200" s="404"/>
      <c r="M200" s="407"/>
      <c r="N200" s="406"/>
      <c r="O200" s="406"/>
      <c r="P200" s="406"/>
      <c r="Q200" s="406"/>
    </row>
    <row r="201" spans="1:17">
      <c r="A201" s="402"/>
      <c r="B201" s="403"/>
      <c r="C201" s="404"/>
      <c r="D201" s="404"/>
      <c r="E201" s="405"/>
      <c r="F201" s="404"/>
      <c r="G201" s="406"/>
      <c r="H201" s="404"/>
      <c r="I201" s="406"/>
      <c r="J201" s="406"/>
      <c r="K201" s="406"/>
      <c r="L201" s="404"/>
      <c r="M201" s="407"/>
      <c r="N201" s="406"/>
      <c r="O201" s="406"/>
      <c r="P201" s="406"/>
      <c r="Q201" s="406"/>
    </row>
    <row r="202" spans="1:17">
      <c r="A202" s="402"/>
      <c r="B202" s="403"/>
      <c r="C202" s="404"/>
      <c r="D202" s="404"/>
      <c r="E202" s="405"/>
      <c r="F202" s="404"/>
      <c r="G202" s="406"/>
      <c r="H202" s="404"/>
      <c r="I202" s="406"/>
      <c r="J202" s="406"/>
      <c r="K202" s="406"/>
      <c r="L202" s="404"/>
      <c r="M202" s="407"/>
      <c r="N202" s="406"/>
      <c r="O202" s="406"/>
      <c r="P202" s="406"/>
      <c r="Q202" s="406"/>
    </row>
    <row r="203" spans="1:17">
      <c r="A203" s="402"/>
      <c r="B203" s="403"/>
      <c r="C203" s="404"/>
      <c r="D203" s="404"/>
      <c r="E203" s="405"/>
      <c r="F203" s="404"/>
      <c r="G203" s="406"/>
      <c r="H203" s="404"/>
      <c r="I203" s="406"/>
      <c r="J203" s="406"/>
      <c r="K203" s="406"/>
      <c r="L203" s="404"/>
      <c r="M203" s="407"/>
      <c r="N203" s="406"/>
      <c r="O203" s="406"/>
      <c r="P203" s="406"/>
      <c r="Q203" s="406"/>
    </row>
    <row r="204" spans="1:17">
      <c r="A204" s="402"/>
      <c r="B204" s="403"/>
      <c r="C204" s="404"/>
      <c r="D204" s="404"/>
      <c r="E204" s="405"/>
      <c r="F204" s="404"/>
      <c r="G204" s="406"/>
      <c r="H204" s="404"/>
      <c r="I204" s="406"/>
      <c r="J204" s="406"/>
      <c r="K204" s="406"/>
      <c r="L204" s="404"/>
      <c r="M204" s="407"/>
      <c r="N204" s="406"/>
      <c r="O204" s="406"/>
      <c r="P204" s="406"/>
      <c r="Q204" s="406"/>
    </row>
    <row r="205" spans="1:17">
      <c r="A205" s="402"/>
      <c r="B205" s="403"/>
      <c r="C205" s="404"/>
      <c r="D205" s="404"/>
      <c r="E205" s="405"/>
      <c r="F205" s="404"/>
      <c r="G205" s="406"/>
      <c r="H205" s="404"/>
      <c r="I205" s="406"/>
      <c r="J205" s="406"/>
      <c r="K205" s="406"/>
      <c r="L205" s="404"/>
      <c r="M205" s="407"/>
      <c r="N205" s="406"/>
      <c r="O205" s="406"/>
      <c r="P205" s="406"/>
      <c r="Q205" s="406"/>
    </row>
    <row r="206" spans="1:17">
      <c r="A206" s="402"/>
      <c r="B206" s="403"/>
      <c r="C206" s="404"/>
      <c r="D206" s="404"/>
      <c r="E206" s="405"/>
      <c r="F206" s="404"/>
      <c r="G206" s="406"/>
      <c r="H206" s="404"/>
      <c r="I206" s="406"/>
      <c r="J206" s="406"/>
      <c r="K206" s="406"/>
      <c r="L206" s="404"/>
      <c r="M206" s="407"/>
      <c r="N206" s="406"/>
      <c r="O206" s="406"/>
      <c r="P206" s="406"/>
      <c r="Q206" s="406"/>
    </row>
    <row r="207" spans="1:17">
      <c r="A207" s="402"/>
      <c r="B207" s="403"/>
      <c r="C207" s="404"/>
      <c r="D207" s="404"/>
      <c r="E207" s="405"/>
      <c r="F207" s="404"/>
      <c r="G207" s="406"/>
      <c r="H207" s="404"/>
      <c r="I207" s="406"/>
      <c r="J207" s="406"/>
      <c r="K207" s="406"/>
      <c r="L207" s="404"/>
      <c r="M207" s="407"/>
      <c r="N207" s="406"/>
      <c r="O207" s="406"/>
      <c r="P207" s="406"/>
      <c r="Q207" s="406"/>
    </row>
    <row r="208" spans="1:17">
      <c r="A208" s="402"/>
      <c r="B208" s="403"/>
      <c r="C208" s="404"/>
      <c r="D208" s="404"/>
      <c r="E208" s="405"/>
      <c r="F208" s="404"/>
      <c r="G208" s="406"/>
      <c r="H208" s="404"/>
      <c r="I208" s="406"/>
      <c r="J208" s="406"/>
      <c r="K208" s="406"/>
      <c r="L208" s="404"/>
      <c r="M208" s="407"/>
      <c r="N208" s="406"/>
      <c r="O208" s="406"/>
      <c r="P208" s="406"/>
      <c r="Q208" s="406"/>
    </row>
    <row r="209" spans="1:17">
      <c r="A209" s="402"/>
      <c r="B209" s="403"/>
      <c r="C209" s="404"/>
      <c r="D209" s="404"/>
      <c r="E209" s="405"/>
      <c r="F209" s="404"/>
      <c r="G209" s="406"/>
      <c r="H209" s="404"/>
      <c r="I209" s="406"/>
      <c r="J209" s="406"/>
      <c r="K209" s="406"/>
      <c r="L209" s="404"/>
      <c r="M209" s="407"/>
      <c r="N209" s="406"/>
      <c r="O209" s="406"/>
      <c r="P209" s="406"/>
      <c r="Q209" s="406"/>
    </row>
    <row r="210" spans="1:17">
      <c r="A210" s="402"/>
      <c r="B210" s="403"/>
      <c r="C210" s="404"/>
      <c r="D210" s="404"/>
      <c r="E210" s="405"/>
      <c r="F210" s="404"/>
      <c r="G210" s="406"/>
      <c r="H210" s="404"/>
      <c r="I210" s="406"/>
      <c r="J210" s="406"/>
      <c r="K210" s="406"/>
      <c r="L210" s="404"/>
      <c r="M210" s="407"/>
      <c r="N210" s="406"/>
      <c r="O210" s="406"/>
      <c r="P210" s="406"/>
      <c r="Q210" s="406"/>
    </row>
    <row r="211" spans="1:17">
      <c r="A211" s="402"/>
      <c r="B211" s="403"/>
      <c r="C211" s="404"/>
      <c r="D211" s="404"/>
      <c r="E211" s="405"/>
      <c r="F211" s="404"/>
      <c r="G211" s="406"/>
      <c r="H211" s="404"/>
      <c r="I211" s="406"/>
      <c r="J211" s="406"/>
      <c r="K211" s="406"/>
      <c r="L211" s="404"/>
      <c r="M211" s="407"/>
      <c r="N211" s="406"/>
      <c r="O211" s="406"/>
      <c r="P211" s="406"/>
      <c r="Q211" s="406"/>
    </row>
    <row r="212" spans="1:17">
      <c r="A212" s="402"/>
      <c r="B212" s="403"/>
      <c r="C212" s="404"/>
      <c r="D212" s="404"/>
      <c r="E212" s="405"/>
      <c r="F212" s="404"/>
      <c r="G212" s="406"/>
      <c r="H212" s="404"/>
      <c r="I212" s="406"/>
      <c r="J212" s="406"/>
      <c r="K212" s="406"/>
      <c r="L212" s="404"/>
      <c r="M212" s="407"/>
      <c r="N212" s="406"/>
      <c r="O212" s="406"/>
      <c r="P212" s="406"/>
      <c r="Q212" s="406"/>
    </row>
    <row r="213" spans="1:17">
      <c r="A213" s="402"/>
      <c r="B213" s="403"/>
      <c r="C213" s="404"/>
      <c r="D213" s="404"/>
      <c r="E213" s="405"/>
      <c r="F213" s="404"/>
      <c r="G213" s="406"/>
      <c r="H213" s="404"/>
      <c r="I213" s="406"/>
      <c r="J213" s="406"/>
      <c r="K213" s="406"/>
      <c r="L213" s="404"/>
      <c r="M213" s="407"/>
      <c r="N213" s="406"/>
      <c r="O213" s="406"/>
      <c r="P213" s="406"/>
      <c r="Q213" s="406"/>
    </row>
    <row r="214" spans="1:17">
      <c r="A214" s="402"/>
      <c r="B214" s="403"/>
      <c r="C214" s="404"/>
      <c r="D214" s="404"/>
      <c r="E214" s="405"/>
      <c r="F214" s="404"/>
      <c r="G214" s="406"/>
      <c r="H214" s="404"/>
      <c r="I214" s="406"/>
      <c r="J214" s="406"/>
      <c r="K214" s="406"/>
      <c r="L214" s="404"/>
      <c r="M214" s="407"/>
      <c r="N214" s="406"/>
      <c r="O214" s="406"/>
      <c r="P214" s="406"/>
      <c r="Q214" s="406"/>
    </row>
    <row r="215" spans="1:17">
      <c r="A215" s="402"/>
      <c r="B215" s="403"/>
      <c r="C215" s="404"/>
      <c r="D215" s="404"/>
      <c r="E215" s="405"/>
      <c r="F215" s="404"/>
      <c r="G215" s="406"/>
      <c r="H215" s="404"/>
      <c r="I215" s="406"/>
      <c r="J215" s="406"/>
      <c r="K215" s="406"/>
      <c r="L215" s="404"/>
      <c r="M215" s="407"/>
      <c r="N215" s="406"/>
      <c r="O215" s="406"/>
      <c r="P215" s="406"/>
      <c r="Q215" s="406"/>
    </row>
    <row r="216" spans="1:17">
      <c r="A216" s="402"/>
      <c r="B216" s="403"/>
      <c r="C216" s="404"/>
      <c r="D216" s="404"/>
      <c r="E216" s="405"/>
      <c r="F216" s="404"/>
      <c r="G216" s="406"/>
      <c r="H216" s="404"/>
      <c r="I216" s="406"/>
      <c r="J216" s="406"/>
      <c r="K216" s="406"/>
      <c r="L216" s="404"/>
      <c r="M216" s="407"/>
      <c r="N216" s="406"/>
      <c r="O216" s="406"/>
      <c r="P216" s="406"/>
      <c r="Q216" s="406"/>
    </row>
    <row r="217" spans="1:17">
      <c r="A217" s="402"/>
      <c r="B217" s="403"/>
      <c r="C217" s="404"/>
      <c r="D217" s="404"/>
      <c r="E217" s="405"/>
      <c r="F217" s="404"/>
      <c r="G217" s="406"/>
      <c r="H217" s="404"/>
      <c r="I217" s="406"/>
      <c r="J217" s="406"/>
      <c r="K217" s="406"/>
      <c r="L217" s="404"/>
      <c r="M217" s="407"/>
      <c r="N217" s="406"/>
      <c r="O217" s="406"/>
      <c r="P217" s="406"/>
      <c r="Q217" s="406"/>
    </row>
    <row r="218" spans="1:17">
      <c r="A218" s="402"/>
      <c r="B218" s="403"/>
      <c r="C218" s="404"/>
      <c r="D218" s="404"/>
      <c r="E218" s="405"/>
      <c r="F218" s="404"/>
      <c r="G218" s="406"/>
      <c r="H218" s="404"/>
      <c r="I218" s="406"/>
      <c r="J218" s="406"/>
      <c r="K218" s="406"/>
      <c r="L218" s="404"/>
      <c r="M218" s="407"/>
      <c r="N218" s="406"/>
      <c r="O218" s="406"/>
      <c r="P218" s="406"/>
      <c r="Q218" s="406"/>
    </row>
    <row r="219" spans="1:17">
      <c r="A219" s="402"/>
      <c r="B219" s="403"/>
      <c r="C219" s="404"/>
      <c r="D219" s="404"/>
      <c r="E219" s="405"/>
      <c r="F219" s="404"/>
      <c r="G219" s="406"/>
      <c r="H219" s="404"/>
      <c r="I219" s="406"/>
      <c r="J219" s="406"/>
      <c r="K219" s="406"/>
      <c r="L219" s="404"/>
      <c r="M219" s="407"/>
      <c r="N219" s="406"/>
      <c r="O219" s="406"/>
      <c r="P219" s="406"/>
      <c r="Q219" s="406"/>
    </row>
    <row r="220" spans="1:17">
      <c r="A220" s="402"/>
      <c r="B220" s="403"/>
      <c r="C220" s="404"/>
      <c r="D220" s="404"/>
      <c r="E220" s="405"/>
      <c r="F220" s="404"/>
      <c r="G220" s="406"/>
      <c r="H220" s="404"/>
      <c r="I220" s="406"/>
      <c r="J220" s="406"/>
      <c r="K220" s="406"/>
      <c r="L220" s="404"/>
      <c r="M220" s="407"/>
      <c r="N220" s="406"/>
      <c r="O220" s="406"/>
      <c r="P220" s="406"/>
      <c r="Q220" s="406"/>
    </row>
    <row r="221" spans="1:17">
      <c r="A221" s="402"/>
      <c r="B221" s="403"/>
      <c r="C221" s="404"/>
      <c r="D221" s="404"/>
      <c r="E221" s="405"/>
      <c r="F221" s="404"/>
      <c r="G221" s="406"/>
      <c r="H221" s="404"/>
      <c r="I221" s="406"/>
      <c r="J221" s="406"/>
      <c r="K221" s="406"/>
      <c r="L221" s="404"/>
      <c r="M221" s="407"/>
      <c r="N221" s="406"/>
      <c r="O221" s="406"/>
      <c r="P221" s="406"/>
      <c r="Q221" s="406"/>
    </row>
    <row r="222" spans="1:17">
      <c r="A222" s="402"/>
      <c r="B222" s="403"/>
      <c r="C222" s="404"/>
      <c r="D222" s="404"/>
      <c r="E222" s="405"/>
      <c r="F222" s="404"/>
      <c r="G222" s="406"/>
      <c r="H222" s="404"/>
      <c r="I222" s="406"/>
      <c r="J222" s="406"/>
      <c r="K222" s="406"/>
      <c r="L222" s="404"/>
      <c r="M222" s="407"/>
      <c r="N222" s="406"/>
      <c r="O222" s="406"/>
      <c r="P222" s="406"/>
      <c r="Q222" s="406"/>
    </row>
    <row r="223" spans="1:17">
      <c r="A223" s="402"/>
      <c r="B223" s="403"/>
      <c r="C223" s="404"/>
      <c r="D223" s="404"/>
      <c r="E223" s="405"/>
      <c r="F223" s="404"/>
      <c r="G223" s="406"/>
      <c r="H223" s="404"/>
      <c r="I223" s="406"/>
      <c r="J223" s="406"/>
      <c r="K223" s="406"/>
      <c r="L223" s="404"/>
      <c r="M223" s="407"/>
      <c r="N223" s="406"/>
      <c r="O223" s="406"/>
      <c r="P223" s="406"/>
      <c r="Q223" s="406"/>
    </row>
    <row r="224" spans="1:17">
      <c r="A224" s="402"/>
      <c r="B224" s="403"/>
      <c r="C224" s="404"/>
      <c r="D224" s="404"/>
      <c r="E224" s="405"/>
      <c r="F224" s="404"/>
      <c r="G224" s="406"/>
      <c r="H224" s="404"/>
      <c r="I224" s="406"/>
      <c r="J224" s="406"/>
      <c r="K224" s="406"/>
      <c r="L224" s="404"/>
      <c r="M224" s="407"/>
      <c r="N224" s="406"/>
      <c r="O224" s="406"/>
      <c r="P224" s="406"/>
      <c r="Q224" s="406"/>
    </row>
    <row r="225" spans="1:17">
      <c r="A225" s="402"/>
      <c r="B225" s="403"/>
      <c r="C225" s="404"/>
      <c r="D225" s="404"/>
      <c r="E225" s="405"/>
      <c r="F225" s="404"/>
      <c r="G225" s="406"/>
      <c r="H225" s="404"/>
      <c r="I225" s="406"/>
      <c r="J225" s="406"/>
      <c r="K225" s="406"/>
      <c r="L225" s="404"/>
      <c r="M225" s="407"/>
      <c r="N225" s="406"/>
      <c r="O225" s="406"/>
      <c r="P225" s="406"/>
      <c r="Q225" s="406"/>
    </row>
    <row r="226" spans="1:17">
      <c r="A226" s="402"/>
      <c r="B226" s="403"/>
      <c r="C226" s="404"/>
      <c r="D226" s="404"/>
      <c r="E226" s="405"/>
      <c r="F226" s="404"/>
      <c r="G226" s="406"/>
      <c r="H226" s="404"/>
      <c r="I226" s="406"/>
      <c r="J226" s="406"/>
      <c r="K226" s="406"/>
      <c r="L226" s="404"/>
      <c r="M226" s="407"/>
      <c r="N226" s="406"/>
      <c r="O226" s="406"/>
      <c r="P226" s="406"/>
      <c r="Q226" s="406"/>
    </row>
    <row r="227" spans="1:17">
      <c r="A227" s="402"/>
      <c r="B227" s="403"/>
      <c r="C227" s="404"/>
      <c r="D227" s="404"/>
      <c r="E227" s="405"/>
      <c r="F227" s="404"/>
      <c r="G227" s="406"/>
      <c r="H227" s="404"/>
      <c r="I227" s="406"/>
      <c r="J227" s="406"/>
      <c r="K227" s="406"/>
      <c r="L227" s="404"/>
      <c r="M227" s="407"/>
      <c r="N227" s="406"/>
      <c r="O227" s="406"/>
      <c r="P227" s="406"/>
      <c r="Q227" s="406"/>
    </row>
    <row r="228" spans="1:17">
      <c r="A228" s="402"/>
      <c r="B228" s="403"/>
      <c r="C228" s="404"/>
      <c r="D228" s="404"/>
      <c r="E228" s="405"/>
      <c r="F228" s="404"/>
      <c r="G228" s="406"/>
      <c r="H228" s="404"/>
      <c r="I228" s="406"/>
      <c r="J228" s="406"/>
      <c r="K228" s="406"/>
      <c r="L228" s="404"/>
      <c r="M228" s="407"/>
      <c r="N228" s="406"/>
      <c r="O228" s="406"/>
      <c r="P228" s="406"/>
      <c r="Q228" s="406"/>
    </row>
    <row r="229" spans="1:17">
      <c r="A229" s="402"/>
      <c r="B229" s="403"/>
      <c r="C229" s="404"/>
      <c r="D229" s="404"/>
      <c r="E229" s="405"/>
      <c r="F229" s="404"/>
      <c r="G229" s="406"/>
      <c r="H229" s="404"/>
      <c r="I229" s="406"/>
      <c r="J229" s="406"/>
      <c r="K229" s="406"/>
      <c r="L229" s="404"/>
      <c r="M229" s="407"/>
      <c r="N229" s="406"/>
      <c r="O229" s="406"/>
      <c r="P229" s="406"/>
      <c r="Q229" s="406"/>
    </row>
    <row r="230" spans="1:17">
      <c r="A230" s="402"/>
      <c r="B230" s="403"/>
      <c r="C230" s="404"/>
      <c r="D230" s="404"/>
      <c r="E230" s="405"/>
      <c r="F230" s="404"/>
      <c r="G230" s="406"/>
      <c r="H230" s="404"/>
      <c r="I230" s="406"/>
      <c r="J230" s="406"/>
      <c r="K230" s="406"/>
      <c r="L230" s="404"/>
      <c r="M230" s="407"/>
      <c r="N230" s="406"/>
      <c r="O230" s="406"/>
      <c r="P230" s="406"/>
      <c r="Q230" s="406"/>
    </row>
    <row r="231" spans="1:17">
      <c r="A231" s="402"/>
      <c r="B231" s="403"/>
      <c r="C231" s="404"/>
      <c r="D231" s="404"/>
      <c r="E231" s="405"/>
      <c r="F231" s="404"/>
      <c r="G231" s="406"/>
      <c r="H231" s="404"/>
      <c r="I231" s="406"/>
      <c r="J231" s="406"/>
      <c r="K231" s="406"/>
      <c r="L231" s="404"/>
      <c r="M231" s="407"/>
      <c r="N231" s="406"/>
      <c r="O231" s="406"/>
      <c r="P231" s="406"/>
      <c r="Q231" s="406"/>
    </row>
    <row r="232" spans="1:17">
      <c r="A232" s="402"/>
      <c r="B232" s="403"/>
      <c r="C232" s="404"/>
      <c r="D232" s="404"/>
      <c r="E232" s="405"/>
      <c r="F232" s="404"/>
      <c r="G232" s="406"/>
      <c r="H232" s="404"/>
      <c r="I232" s="406"/>
      <c r="J232" s="406"/>
      <c r="K232" s="406"/>
      <c r="L232" s="404"/>
      <c r="M232" s="407"/>
      <c r="N232" s="406"/>
      <c r="O232" s="406"/>
      <c r="P232" s="406"/>
      <c r="Q232" s="406"/>
    </row>
    <row r="233" spans="1:17">
      <c r="A233" s="402"/>
      <c r="B233" s="403"/>
      <c r="C233" s="404"/>
      <c r="D233" s="404"/>
      <c r="E233" s="405"/>
      <c r="F233" s="404"/>
      <c r="G233" s="406"/>
      <c r="H233" s="404"/>
      <c r="I233" s="406"/>
      <c r="J233" s="406"/>
      <c r="K233" s="406"/>
      <c r="L233" s="404"/>
      <c r="M233" s="407"/>
      <c r="N233" s="406"/>
      <c r="O233" s="406"/>
      <c r="P233" s="406"/>
      <c r="Q233" s="406"/>
    </row>
    <row r="234" spans="1:17">
      <c r="A234" s="402"/>
      <c r="B234" s="403"/>
      <c r="C234" s="404"/>
      <c r="D234" s="404"/>
      <c r="E234" s="405"/>
      <c r="F234" s="404"/>
      <c r="G234" s="406"/>
      <c r="H234" s="404"/>
      <c r="I234" s="406"/>
      <c r="J234" s="406"/>
      <c r="K234" s="406"/>
      <c r="L234" s="404"/>
      <c r="M234" s="407"/>
      <c r="N234" s="406"/>
      <c r="O234" s="406"/>
      <c r="P234" s="406"/>
      <c r="Q234" s="406"/>
    </row>
    <row r="235" spans="1:17">
      <c r="A235" s="402"/>
      <c r="B235" s="403"/>
      <c r="C235" s="404"/>
      <c r="D235" s="404"/>
      <c r="E235" s="405"/>
      <c r="F235" s="404"/>
      <c r="G235" s="406"/>
      <c r="H235" s="404"/>
      <c r="I235" s="406"/>
      <c r="J235" s="406"/>
      <c r="K235" s="406"/>
      <c r="L235" s="404"/>
      <c r="M235" s="407"/>
      <c r="N235" s="406"/>
      <c r="O235" s="406"/>
      <c r="P235" s="406"/>
      <c r="Q235" s="406"/>
    </row>
    <row r="236" spans="1:17">
      <c r="A236" s="402"/>
      <c r="B236" s="403"/>
      <c r="C236" s="404"/>
      <c r="D236" s="404"/>
      <c r="E236" s="405"/>
      <c r="F236" s="404"/>
      <c r="G236" s="406"/>
      <c r="H236" s="404"/>
      <c r="I236" s="406"/>
      <c r="J236" s="406"/>
      <c r="K236" s="406"/>
      <c r="L236" s="404"/>
      <c r="M236" s="407"/>
      <c r="N236" s="406"/>
      <c r="O236" s="406"/>
      <c r="P236" s="406"/>
      <c r="Q236" s="406"/>
    </row>
    <row r="237" spans="1:17">
      <c r="A237" s="402"/>
      <c r="B237" s="403"/>
      <c r="C237" s="404"/>
      <c r="D237" s="404"/>
      <c r="E237" s="405"/>
      <c r="F237" s="404"/>
      <c r="G237" s="406"/>
      <c r="H237" s="404"/>
      <c r="I237" s="406"/>
      <c r="J237" s="406"/>
      <c r="K237" s="406"/>
      <c r="L237" s="404"/>
      <c r="M237" s="407"/>
      <c r="N237" s="406"/>
      <c r="O237" s="406"/>
      <c r="P237" s="406"/>
      <c r="Q237" s="406"/>
    </row>
    <row r="238" spans="1:17">
      <c r="A238" s="402"/>
      <c r="B238" s="403"/>
      <c r="C238" s="404"/>
      <c r="D238" s="404"/>
      <c r="E238" s="405"/>
      <c r="F238" s="404"/>
      <c r="G238" s="406"/>
      <c r="H238" s="404"/>
      <c r="I238" s="406"/>
      <c r="J238" s="406"/>
      <c r="K238" s="406"/>
      <c r="L238" s="404"/>
      <c r="M238" s="407"/>
      <c r="N238" s="406"/>
      <c r="O238" s="406"/>
      <c r="P238" s="406"/>
      <c r="Q238" s="406"/>
    </row>
    <row r="239" spans="1:17">
      <c r="A239" s="402"/>
      <c r="B239" s="403"/>
      <c r="C239" s="404"/>
      <c r="D239" s="404"/>
      <c r="E239" s="405"/>
      <c r="F239" s="404"/>
      <c r="G239" s="406"/>
      <c r="H239" s="404"/>
      <c r="I239" s="406"/>
      <c r="J239" s="406"/>
      <c r="K239" s="406"/>
      <c r="L239" s="404"/>
      <c r="M239" s="407"/>
      <c r="N239" s="406"/>
      <c r="O239" s="406"/>
      <c r="P239" s="406"/>
      <c r="Q239" s="406"/>
    </row>
    <row r="240" spans="1:17">
      <c r="A240" s="402"/>
      <c r="B240" s="403"/>
      <c r="C240" s="404"/>
      <c r="D240" s="404"/>
      <c r="E240" s="405"/>
      <c r="F240" s="404"/>
      <c r="G240" s="406"/>
      <c r="H240" s="404"/>
      <c r="I240" s="406"/>
      <c r="J240" s="406"/>
      <c r="K240" s="406"/>
      <c r="L240" s="404"/>
      <c r="M240" s="407"/>
      <c r="N240" s="406"/>
      <c r="O240" s="406"/>
      <c r="P240" s="406"/>
      <c r="Q240" s="406"/>
    </row>
    <row r="241" spans="1:17">
      <c r="A241" s="402"/>
      <c r="B241" s="403"/>
      <c r="C241" s="404"/>
      <c r="D241" s="404"/>
      <c r="E241" s="405"/>
      <c r="F241" s="404"/>
      <c r="G241" s="406"/>
      <c r="H241" s="404"/>
      <c r="I241" s="406"/>
      <c r="J241" s="406"/>
      <c r="K241" s="406"/>
      <c r="L241" s="404"/>
      <c r="M241" s="407"/>
      <c r="N241" s="406"/>
      <c r="O241" s="406"/>
      <c r="P241" s="406"/>
      <c r="Q241" s="406"/>
    </row>
    <row r="242" spans="1:17">
      <c r="A242" s="402"/>
      <c r="B242" s="403"/>
      <c r="C242" s="404"/>
      <c r="D242" s="404"/>
      <c r="E242" s="405"/>
      <c r="F242" s="404"/>
      <c r="G242" s="406"/>
      <c r="H242" s="404"/>
      <c r="I242" s="406"/>
      <c r="J242" s="406"/>
      <c r="K242" s="406"/>
      <c r="L242" s="404"/>
      <c r="M242" s="407"/>
      <c r="N242" s="406"/>
      <c r="O242" s="406"/>
      <c r="P242" s="406"/>
      <c r="Q242" s="406"/>
    </row>
    <row r="243" spans="1:17">
      <c r="A243" s="402"/>
      <c r="B243" s="403"/>
      <c r="C243" s="404"/>
      <c r="D243" s="404"/>
      <c r="E243" s="405"/>
      <c r="F243" s="404"/>
      <c r="G243" s="406"/>
      <c r="H243" s="404"/>
      <c r="I243" s="406"/>
      <c r="J243" s="406"/>
      <c r="K243" s="406"/>
      <c r="L243" s="404"/>
      <c r="M243" s="407"/>
      <c r="N243" s="406"/>
      <c r="O243" s="406"/>
      <c r="P243" s="406"/>
      <c r="Q243" s="406"/>
    </row>
    <row r="244" spans="1:17">
      <c r="A244" s="402"/>
      <c r="B244" s="403"/>
      <c r="C244" s="404"/>
      <c r="D244" s="404"/>
      <c r="E244" s="405"/>
      <c r="F244" s="404"/>
      <c r="G244" s="406"/>
      <c r="H244" s="404"/>
      <c r="I244" s="406"/>
      <c r="J244" s="406"/>
      <c r="K244" s="406"/>
      <c r="L244" s="404"/>
      <c r="M244" s="407"/>
      <c r="N244" s="406"/>
      <c r="O244" s="406"/>
      <c r="P244" s="406"/>
      <c r="Q244" s="406"/>
    </row>
    <row r="245" spans="1:17">
      <c r="A245" s="402"/>
      <c r="B245" s="403"/>
      <c r="C245" s="404"/>
      <c r="D245" s="404"/>
      <c r="E245" s="405"/>
      <c r="F245" s="404"/>
      <c r="G245" s="406"/>
      <c r="H245" s="404"/>
      <c r="I245" s="406"/>
      <c r="J245" s="406"/>
      <c r="K245" s="406"/>
      <c r="L245" s="404"/>
      <c r="M245" s="407"/>
      <c r="N245" s="406"/>
      <c r="O245" s="406"/>
      <c r="P245" s="406"/>
      <c r="Q245" s="406"/>
    </row>
    <row r="246" spans="1:17">
      <c r="A246" s="402"/>
      <c r="B246" s="403"/>
      <c r="C246" s="404"/>
      <c r="D246" s="404"/>
      <c r="E246" s="405"/>
      <c r="F246" s="404"/>
      <c r="G246" s="406"/>
      <c r="H246" s="404"/>
      <c r="I246" s="406"/>
      <c r="J246" s="406"/>
      <c r="K246" s="406"/>
      <c r="L246" s="404"/>
      <c r="M246" s="407"/>
      <c r="N246" s="406"/>
      <c r="O246" s="406"/>
      <c r="P246" s="406"/>
      <c r="Q246" s="406"/>
    </row>
    <row r="247" spans="1:17">
      <c r="A247" s="402"/>
      <c r="B247" s="403"/>
      <c r="C247" s="404"/>
      <c r="D247" s="404"/>
      <c r="E247" s="405"/>
      <c r="F247" s="404"/>
      <c r="G247" s="406"/>
      <c r="H247" s="404"/>
      <c r="I247" s="406"/>
      <c r="J247" s="406"/>
      <c r="K247" s="406"/>
      <c r="L247" s="404"/>
      <c r="M247" s="407"/>
      <c r="N247" s="406"/>
      <c r="O247" s="406"/>
      <c r="P247" s="406"/>
      <c r="Q247" s="406"/>
    </row>
    <row r="248" spans="1:17">
      <c r="A248" s="402"/>
      <c r="B248" s="403"/>
      <c r="C248" s="404"/>
      <c r="D248" s="404"/>
      <c r="E248" s="405"/>
      <c r="F248" s="404"/>
      <c r="G248" s="406"/>
      <c r="H248" s="404"/>
      <c r="I248" s="406"/>
      <c r="J248" s="406"/>
      <c r="K248" s="406"/>
      <c r="L248" s="404"/>
      <c r="M248" s="407"/>
      <c r="N248" s="406"/>
      <c r="O248" s="406"/>
      <c r="P248" s="406"/>
      <c r="Q248" s="406"/>
    </row>
    <row r="249" spans="1:17">
      <c r="A249" s="402"/>
      <c r="B249" s="403"/>
      <c r="C249" s="404"/>
      <c r="D249" s="404"/>
      <c r="E249" s="405"/>
      <c r="F249" s="404"/>
      <c r="G249" s="406"/>
      <c r="H249" s="404"/>
      <c r="I249" s="406"/>
      <c r="J249" s="406"/>
      <c r="K249" s="406"/>
      <c r="L249" s="404"/>
      <c r="M249" s="407"/>
      <c r="N249" s="406"/>
      <c r="O249" s="406"/>
      <c r="P249" s="406"/>
      <c r="Q249" s="406"/>
    </row>
    <row r="250" spans="1:17">
      <c r="A250" s="402"/>
      <c r="B250" s="403"/>
      <c r="C250" s="404"/>
      <c r="D250" s="404"/>
      <c r="E250" s="405"/>
      <c r="F250" s="404"/>
      <c r="G250" s="406"/>
      <c r="H250" s="404"/>
      <c r="I250" s="406"/>
      <c r="J250" s="406"/>
      <c r="K250" s="406"/>
      <c r="L250" s="404"/>
      <c r="M250" s="407"/>
      <c r="N250" s="406"/>
      <c r="O250" s="406"/>
      <c r="P250" s="406"/>
      <c r="Q250" s="406"/>
    </row>
    <row r="251" spans="1:17">
      <c r="A251" s="402"/>
      <c r="B251" s="403"/>
      <c r="C251" s="404"/>
      <c r="D251" s="404"/>
      <c r="E251" s="405"/>
      <c r="F251" s="404"/>
      <c r="G251" s="406"/>
      <c r="H251" s="404"/>
      <c r="I251" s="406"/>
      <c r="J251" s="406"/>
      <c r="K251" s="406"/>
      <c r="L251" s="404"/>
      <c r="M251" s="407"/>
      <c r="N251" s="406"/>
      <c r="O251" s="406"/>
      <c r="P251" s="406"/>
      <c r="Q251" s="406"/>
    </row>
    <row r="252" spans="1:17">
      <c r="A252" s="402"/>
      <c r="B252" s="403"/>
      <c r="C252" s="404"/>
      <c r="D252" s="404"/>
      <c r="E252" s="405"/>
      <c r="F252" s="404"/>
      <c r="G252" s="406"/>
      <c r="H252" s="404"/>
      <c r="I252" s="406"/>
      <c r="J252" s="406"/>
      <c r="K252" s="406"/>
      <c r="L252" s="404"/>
      <c r="M252" s="407"/>
      <c r="N252" s="406"/>
      <c r="O252" s="406"/>
      <c r="P252" s="406"/>
      <c r="Q252" s="406"/>
    </row>
    <row r="253" spans="1:17">
      <c r="A253" s="402"/>
      <c r="B253" s="403"/>
      <c r="C253" s="404"/>
      <c r="D253" s="404"/>
      <c r="E253" s="405"/>
      <c r="F253" s="404"/>
      <c r="G253" s="406"/>
      <c r="H253" s="404"/>
      <c r="I253" s="406"/>
      <c r="J253" s="406"/>
      <c r="K253" s="406"/>
      <c r="L253" s="404"/>
      <c r="M253" s="407"/>
      <c r="N253" s="406"/>
      <c r="O253" s="406"/>
      <c r="P253" s="406"/>
      <c r="Q253" s="406"/>
    </row>
    <row r="254" spans="1:17">
      <c r="A254" s="402"/>
      <c r="B254" s="403"/>
      <c r="C254" s="404"/>
      <c r="D254" s="404"/>
      <c r="E254" s="405"/>
      <c r="F254" s="404"/>
      <c r="G254" s="406"/>
      <c r="H254" s="404"/>
      <c r="I254" s="406"/>
      <c r="J254" s="406"/>
      <c r="K254" s="406"/>
      <c r="L254" s="404"/>
      <c r="M254" s="407"/>
      <c r="N254" s="406"/>
      <c r="O254" s="406"/>
      <c r="P254" s="406"/>
      <c r="Q254" s="406"/>
    </row>
    <row r="255" spans="1:17">
      <c r="A255" s="402"/>
      <c r="B255" s="403"/>
      <c r="C255" s="404"/>
      <c r="D255" s="404"/>
      <c r="E255" s="405"/>
      <c r="F255" s="404"/>
      <c r="G255" s="406"/>
      <c r="H255" s="404"/>
      <c r="I255" s="406"/>
      <c r="J255" s="406"/>
      <c r="K255" s="406"/>
      <c r="L255" s="404"/>
      <c r="M255" s="407"/>
      <c r="N255" s="406"/>
      <c r="O255" s="406"/>
      <c r="P255" s="406"/>
      <c r="Q255" s="406"/>
    </row>
    <row r="256" spans="1:17">
      <c r="A256" s="402"/>
      <c r="B256" s="403"/>
      <c r="C256" s="404"/>
      <c r="D256" s="404"/>
      <c r="E256" s="405"/>
      <c r="F256" s="404"/>
      <c r="G256" s="406"/>
      <c r="H256" s="404"/>
      <c r="I256" s="406"/>
      <c r="J256" s="406"/>
      <c r="K256" s="406"/>
      <c r="L256" s="404"/>
      <c r="M256" s="407"/>
      <c r="N256" s="406"/>
      <c r="O256" s="406"/>
      <c r="P256" s="406"/>
      <c r="Q256" s="406"/>
    </row>
    <row r="257" spans="1:17">
      <c r="A257" s="402"/>
      <c r="B257" s="403"/>
      <c r="C257" s="404"/>
      <c r="D257" s="404"/>
      <c r="E257" s="405"/>
      <c r="F257" s="404"/>
      <c r="G257" s="406"/>
      <c r="H257" s="404"/>
      <c r="I257" s="406"/>
      <c r="J257" s="406"/>
      <c r="K257" s="406"/>
      <c r="L257" s="404"/>
      <c r="M257" s="407"/>
      <c r="N257" s="406"/>
      <c r="O257" s="406"/>
      <c r="P257" s="406"/>
      <c r="Q257" s="406"/>
    </row>
    <row r="258" spans="1:17">
      <c r="A258" s="402"/>
      <c r="B258" s="403"/>
      <c r="C258" s="404"/>
      <c r="D258" s="404"/>
      <c r="E258" s="405"/>
      <c r="F258" s="404"/>
      <c r="G258" s="406"/>
      <c r="H258" s="404"/>
      <c r="I258" s="406"/>
      <c r="J258" s="406"/>
      <c r="K258" s="406"/>
      <c r="L258" s="404"/>
      <c r="M258" s="407"/>
      <c r="N258" s="406"/>
      <c r="O258" s="406"/>
      <c r="P258" s="406"/>
      <c r="Q258" s="406"/>
    </row>
    <row r="259" spans="1:17">
      <c r="A259" s="402"/>
      <c r="B259" s="403"/>
      <c r="C259" s="404"/>
      <c r="D259" s="404"/>
      <c r="E259" s="405"/>
      <c r="F259" s="404"/>
      <c r="G259" s="406"/>
      <c r="H259" s="404"/>
      <c r="I259" s="406"/>
      <c r="J259" s="406"/>
      <c r="K259" s="406"/>
      <c r="L259" s="404"/>
      <c r="M259" s="407"/>
      <c r="N259" s="406"/>
      <c r="O259" s="406"/>
      <c r="P259" s="406"/>
      <c r="Q259" s="406"/>
    </row>
    <row r="260" spans="1:17">
      <c r="A260" s="402"/>
      <c r="B260" s="403"/>
      <c r="C260" s="404"/>
      <c r="D260" s="404"/>
      <c r="E260" s="405"/>
      <c r="F260" s="404"/>
      <c r="G260" s="406"/>
      <c r="H260" s="404"/>
      <c r="I260" s="406"/>
      <c r="J260" s="406"/>
      <c r="K260" s="406"/>
      <c r="L260" s="404"/>
      <c r="M260" s="407"/>
      <c r="N260" s="406"/>
      <c r="O260" s="406"/>
      <c r="P260" s="406"/>
      <c r="Q260" s="406"/>
    </row>
    <row r="261" spans="1:17">
      <c r="A261" s="402"/>
      <c r="B261" s="403"/>
      <c r="C261" s="404"/>
      <c r="D261" s="404"/>
      <c r="E261" s="405"/>
      <c r="F261" s="404"/>
      <c r="G261" s="406"/>
      <c r="H261" s="404"/>
      <c r="I261" s="406"/>
      <c r="J261" s="406"/>
      <c r="K261" s="406"/>
      <c r="L261" s="404"/>
      <c r="M261" s="407"/>
      <c r="N261" s="406"/>
      <c r="O261" s="406"/>
      <c r="P261" s="406"/>
      <c r="Q261" s="406"/>
    </row>
    <row r="262" spans="1:17">
      <c r="A262" s="402"/>
      <c r="B262" s="403"/>
      <c r="C262" s="404"/>
      <c r="D262" s="404"/>
      <c r="E262" s="405"/>
      <c r="F262" s="404"/>
      <c r="G262" s="406"/>
      <c r="H262" s="404"/>
      <c r="I262" s="406"/>
      <c r="J262" s="406"/>
      <c r="K262" s="406"/>
      <c r="L262" s="404"/>
      <c r="M262" s="407"/>
      <c r="N262" s="406"/>
      <c r="O262" s="406"/>
      <c r="P262" s="406"/>
      <c r="Q262" s="406"/>
    </row>
    <row r="263" spans="1:17">
      <c r="A263" s="402"/>
      <c r="B263" s="403"/>
      <c r="C263" s="404"/>
      <c r="D263" s="404"/>
      <c r="E263" s="405"/>
      <c r="F263" s="404"/>
      <c r="G263" s="406"/>
      <c r="H263" s="404"/>
      <c r="I263" s="406"/>
      <c r="J263" s="406"/>
      <c r="K263" s="406"/>
      <c r="L263" s="404"/>
      <c r="M263" s="407"/>
      <c r="N263" s="406"/>
      <c r="O263" s="406"/>
      <c r="P263" s="406"/>
      <c r="Q263" s="406"/>
    </row>
    <row r="264" spans="1:17">
      <c r="A264" s="402"/>
      <c r="B264" s="403"/>
      <c r="C264" s="404"/>
      <c r="D264" s="404"/>
      <c r="E264" s="405"/>
      <c r="F264" s="404"/>
      <c r="G264" s="406"/>
      <c r="H264" s="404"/>
      <c r="I264" s="406"/>
      <c r="J264" s="406"/>
      <c r="K264" s="406"/>
      <c r="L264" s="404"/>
      <c r="M264" s="407"/>
      <c r="N264" s="406"/>
      <c r="O264" s="406"/>
      <c r="P264" s="406"/>
      <c r="Q264" s="406"/>
    </row>
    <row r="265" spans="1:17">
      <c r="A265" s="402"/>
      <c r="B265" s="403"/>
      <c r="C265" s="404"/>
      <c r="D265" s="404"/>
      <c r="E265" s="405"/>
      <c r="F265" s="404"/>
      <c r="G265" s="406"/>
      <c r="H265" s="404"/>
      <c r="I265" s="406"/>
      <c r="J265" s="406"/>
      <c r="K265" s="406"/>
      <c r="L265" s="404"/>
      <c r="M265" s="407"/>
      <c r="N265" s="406"/>
      <c r="O265" s="406"/>
      <c r="P265" s="406"/>
      <c r="Q265" s="406"/>
    </row>
    <row r="266" spans="1:17">
      <c r="A266" s="402"/>
      <c r="B266" s="403"/>
      <c r="C266" s="404"/>
      <c r="D266" s="404"/>
      <c r="E266" s="405"/>
      <c r="F266" s="404"/>
      <c r="G266" s="406"/>
      <c r="H266" s="404"/>
      <c r="I266" s="406"/>
      <c r="J266" s="406"/>
      <c r="K266" s="406"/>
      <c r="L266" s="404"/>
      <c r="M266" s="407"/>
      <c r="N266" s="406"/>
      <c r="O266" s="406"/>
      <c r="P266" s="406"/>
      <c r="Q266" s="406"/>
    </row>
    <row r="267" spans="1:17">
      <c r="A267" s="402"/>
      <c r="B267" s="403"/>
      <c r="C267" s="404"/>
      <c r="D267" s="404"/>
      <c r="E267" s="405"/>
      <c r="F267" s="404"/>
      <c r="G267" s="406"/>
      <c r="H267" s="404"/>
      <c r="I267" s="406"/>
      <c r="J267" s="406"/>
      <c r="K267" s="406"/>
      <c r="L267" s="404"/>
      <c r="M267" s="407"/>
      <c r="N267" s="406"/>
      <c r="O267" s="406"/>
      <c r="P267" s="406"/>
      <c r="Q267" s="406"/>
    </row>
    <row r="268" spans="1:17">
      <c r="A268" s="402"/>
      <c r="B268" s="403"/>
      <c r="C268" s="404"/>
      <c r="D268" s="404"/>
      <c r="E268" s="405"/>
      <c r="F268" s="404"/>
      <c r="G268" s="406"/>
      <c r="H268" s="404"/>
      <c r="I268" s="406"/>
      <c r="J268" s="406"/>
      <c r="K268" s="406"/>
      <c r="L268" s="404"/>
      <c r="M268" s="407"/>
      <c r="N268" s="406"/>
      <c r="O268" s="406"/>
      <c r="P268" s="406"/>
      <c r="Q268" s="406"/>
    </row>
    <row r="269" spans="1:17">
      <c r="A269" s="402"/>
      <c r="B269" s="403"/>
      <c r="C269" s="404"/>
      <c r="D269" s="404"/>
      <c r="E269" s="405"/>
      <c r="F269" s="404"/>
      <c r="G269" s="406"/>
      <c r="H269" s="404"/>
      <c r="I269" s="406"/>
      <c r="J269" s="406"/>
      <c r="K269" s="406"/>
      <c r="L269" s="404"/>
      <c r="M269" s="407"/>
      <c r="N269" s="406"/>
      <c r="O269" s="406"/>
      <c r="P269" s="406"/>
      <c r="Q269" s="406"/>
    </row>
    <row r="270" spans="1:17">
      <c r="A270" s="402"/>
      <c r="B270" s="403"/>
      <c r="C270" s="404"/>
      <c r="D270" s="404"/>
      <c r="E270" s="405"/>
      <c r="F270" s="404"/>
      <c r="G270" s="406"/>
      <c r="H270" s="404"/>
      <c r="I270" s="406"/>
      <c r="J270" s="406"/>
      <c r="K270" s="406"/>
      <c r="L270" s="404"/>
      <c r="M270" s="407"/>
      <c r="N270" s="406"/>
      <c r="O270" s="406"/>
      <c r="P270" s="406"/>
      <c r="Q270" s="406"/>
    </row>
    <row r="271" spans="1:17">
      <c r="A271" s="402"/>
      <c r="B271" s="403"/>
      <c r="C271" s="404"/>
      <c r="D271" s="404"/>
      <c r="E271" s="405"/>
      <c r="F271" s="404"/>
      <c r="G271" s="406"/>
      <c r="H271" s="404"/>
      <c r="I271" s="406"/>
      <c r="J271" s="406"/>
      <c r="K271" s="406"/>
      <c r="L271" s="404"/>
      <c r="M271" s="407"/>
      <c r="N271" s="406"/>
      <c r="O271" s="406"/>
      <c r="P271" s="406"/>
      <c r="Q271" s="406"/>
    </row>
    <row r="272" spans="1:17">
      <c r="A272" s="402"/>
      <c r="B272" s="403"/>
      <c r="C272" s="404"/>
      <c r="D272" s="404"/>
      <c r="E272" s="405"/>
      <c r="F272" s="404"/>
      <c r="G272" s="406"/>
      <c r="H272" s="404"/>
      <c r="I272" s="406"/>
      <c r="J272" s="406"/>
      <c r="K272" s="406"/>
      <c r="L272" s="404"/>
      <c r="M272" s="407"/>
      <c r="N272" s="406"/>
      <c r="O272" s="406"/>
      <c r="P272" s="406"/>
      <c r="Q272" s="406"/>
    </row>
    <row r="273" spans="1:17">
      <c r="A273" s="402"/>
      <c r="B273" s="403"/>
      <c r="C273" s="404"/>
      <c r="D273" s="404"/>
      <c r="E273" s="405"/>
      <c r="F273" s="404"/>
      <c r="G273" s="406"/>
      <c r="H273" s="404"/>
      <c r="I273" s="406"/>
      <c r="J273" s="406"/>
      <c r="K273" s="406"/>
      <c r="L273" s="404"/>
      <c r="M273" s="407"/>
      <c r="N273" s="406"/>
      <c r="O273" s="406"/>
      <c r="P273" s="406"/>
      <c r="Q273" s="406"/>
    </row>
    <row r="274" spans="1:17">
      <c r="A274" s="402"/>
      <c r="B274" s="403"/>
      <c r="C274" s="404"/>
      <c r="D274" s="404"/>
      <c r="E274" s="405"/>
      <c r="F274" s="404"/>
      <c r="G274" s="406"/>
      <c r="H274" s="404"/>
      <c r="I274" s="406"/>
      <c r="J274" s="406"/>
      <c r="K274" s="406"/>
      <c r="L274" s="404"/>
      <c r="M274" s="407"/>
      <c r="N274" s="406"/>
      <c r="O274" s="406"/>
      <c r="P274" s="406"/>
      <c r="Q274" s="406"/>
    </row>
    <row r="275" spans="1:17">
      <c r="A275" s="402"/>
      <c r="B275" s="403"/>
      <c r="C275" s="404"/>
      <c r="D275" s="404"/>
      <c r="E275" s="405"/>
      <c r="F275" s="404"/>
      <c r="G275" s="406"/>
      <c r="H275" s="404"/>
      <c r="I275" s="406"/>
      <c r="J275" s="406"/>
      <c r="K275" s="406"/>
      <c r="L275" s="404"/>
      <c r="M275" s="407"/>
      <c r="N275" s="406"/>
      <c r="O275" s="406"/>
      <c r="P275" s="406"/>
      <c r="Q275" s="406"/>
    </row>
    <row r="276" spans="1:17">
      <c r="A276" s="402"/>
      <c r="B276" s="403"/>
      <c r="C276" s="404"/>
      <c r="D276" s="404"/>
      <c r="E276" s="405"/>
      <c r="F276" s="404"/>
      <c r="G276" s="406"/>
      <c r="H276" s="404"/>
      <c r="I276" s="406"/>
      <c r="J276" s="406"/>
      <c r="K276" s="406"/>
      <c r="L276" s="404"/>
      <c r="M276" s="407"/>
      <c r="N276" s="406"/>
      <c r="O276" s="406"/>
      <c r="P276" s="406"/>
      <c r="Q276" s="406"/>
    </row>
    <row r="277" spans="1:17">
      <c r="A277" s="402"/>
      <c r="B277" s="403"/>
      <c r="C277" s="404"/>
      <c r="D277" s="404"/>
      <c r="E277" s="405"/>
      <c r="F277" s="404"/>
      <c r="G277" s="406"/>
      <c r="H277" s="404"/>
      <c r="I277" s="406"/>
      <c r="J277" s="406"/>
      <c r="K277" s="406"/>
      <c r="L277" s="404"/>
      <c r="M277" s="407"/>
      <c r="N277" s="406"/>
      <c r="O277" s="406"/>
      <c r="P277" s="406"/>
      <c r="Q277" s="406"/>
    </row>
    <row r="278" spans="1:17">
      <c r="A278" s="402"/>
      <c r="B278" s="403"/>
      <c r="C278" s="404"/>
      <c r="D278" s="404"/>
      <c r="E278" s="405"/>
      <c r="F278" s="404"/>
      <c r="G278" s="406"/>
      <c r="H278" s="404"/>
      <c r="I278" s="406"/>
      <c r="J278" s="406"/>
      <c r="K278" s="406"/>
      <c r="L278" s="404"/>
      <c r="M278" s="407"/>
      <c r="N278" s="406"/>
      <c r="O278" s="406"/>
      <c r="P278" s="406"/>
      <c r="Q278" s="406"/>
    </row>
    <row r="279" spans="1:17">
      <c r="A279" s="402"/>
      <c r="B279" s="403"/>
      <c r="C279" s="404"/>
      <c r="D279" s="404"/>
      <c r="E279" s="405"/>
      <c r="F279" s="404"/>
      <c r="G279" s="406"/>
      <c r="H279" s="404"/>
      <c r="I279" s="406"/>
      <c r="J279" s="406"/>
      <c r="K279" s="406"/>
      <c r="L279" s="404"/>
      <c r="M279" s="407"/>
      <c r="N279" s="406"/>
      <c r="O279" s="406"/>
      <c r="P279" s="406"/>
      <c r="Q279" s="406"/>
    </row>
    <row r="280" spans="1:17">
      <c r="A280" s="402"/>
      <c r="B280" s="403"/>
      <c r="C280" s="404"/>
      <c r="D280" s="404"/>
      <c r="E280" s="405"/>
      <c r="F280" s="404"/>
      <c r="G280" s="406"/>
      <c r="H280" s="404"/>
      <c r="I280" s="406"/>
      <c r="J280" s="406"/>
      <c r="K280" s="406"/>
      <c r="L280" s="404"/>
      <c r="M280" s="407"/>
      <c r="N280" s="406"/>
      <c r="O280" s="406"/>
      <c r="P280" s="406"/>
      <c r="Q280" s="406"/>
    </row>
    <row r="281" spans="1:17">
      <c r="A281" s="402"/>
      <c r="B281" s="403"/>
      <c r="C281" s="404"/>
      <c r="D281" s="404"/>
      <c r="E281" s="405"/>
      <c r="F281" s="404"/>
      <c r="G281" s="406"/>
      <c r="H281" s="404"/>
      <c r="I281" s="406"/>
      <c r="J281" s="406"/>
      <c r="K281" s="406"/>
      <c r="L281" s="404"/>
      <c r="M281" s="407"/>
      <c r="N281" s="406"/>
      <c r="O281" s="406"/>
      <c r="P281" s="406"/>
      <c r="Q281" s="406"/>
    </row>
    <row r="282" spans="1:17">
      <c r="A282" s="402"/>
      <c r="B282" s="403"/>
      <c r="C282" s="404"/>
      <c r="D282" s="404"/>
      <c r="E282" s="405"/>
      <c r="F282" s="404"/>
      <c r="G282" s="406"/>
      <c r="H282" s="404"/>
      <c r="I282" s="406"/>
      <c r="J282" s="406"/>
      <c r="K282" s="406"/>
      <c r="L282" s="404"/>
      <c r="M282" s="407"/>
      <c r="N282" s="406"/>
      <c r="O282" s="406"/>
      <c r="P282" s="406"/>
      <c r="Q282" s="406"/>
    </row>
    <row r="283" spans="1:17">
      <c r="A283" s="402"/>
      <c r="B283" s="403"/>
      <c r="C283" s="404"/>
      <c r="D283" s="404"/>
      <c r="E283" s="405"/>
      <c r="F283" s="404"/>
      <c r="G283" s="406"/>
      <c r="H283" s="404"/>
      <c r="I283" s="406"/>
      <c r="J283" s="406"/>
      <c r="K283" s="406"/>
      <c r="L283" s="404"/>
      <c r="M283" s="407"/>
      <c r="N283" s="406"/>
      <c r="O283" s="406"/>
      <c r="P283" s="406"/>
      <c r="Q283" s="406"/>
    </row>
    <row r="284" spans="1:17">
      <c r="A284" s="402"/>
      <c r="B284" s="403"/>
      <c r="C284" s="404"/>
      <c r="D284" s="404"/>
      <c r="E284" s="405"/>
      <c r="F284" s="404"/>
      <c r="G284" s="406"/>
      <c r="H284" s="404"/>
      <c r="I284" s="406"/>
      <c r="J284" s="406"/>
      <c r="K284" s="406"/>
      <c r="L284" s="404"/>
      <c r="M284" s="407"/>
      <c r="N284" s="406"/>
      <c r="O284" s="406"/>
      <c r="P284" s="406"/>
      <c r="Q284" s="406"/>
    </row>
    <row r="285" spans="1:17">
      <c r="A285" s="402"/>
      <c r="B285" s="403"/>
      <c r="C285" s="404"/>
      <c r="D285" s="404"/>
      <c r="E285" s="405"/>
      <c r="F285" s="404"/>
      <c r="G285" s="406"/>
      <c r="H285" s="404"/>
      <c r="I285" s="406"/>
      <c r="J285" s="406"/>
      <c r="K285" s="406"/>
      <c r="L285" s="404"/>
      <c r="M285" s="407"/>
      <c r="N285" s="406"/>
      <c r="O285" s="406"/>
      <c r="P285" s="406"/>
      <c r="Q285" s="406"/>
    </row>
    <row r="286" spans="1:17">
      <c r="A286" s="402"/>
      <c r="B286" s="403"/>
      <c r="C286" s="404"/>
      <c r="D286" s="404"/>
      <c r="E286" s="405"/>
      <c r="F286" s="404"/>
      <c r="G286" s="406"/>
      <c r="H286" s="404"/>
      <c r="I286" s="406"/>
      <c r="J286" s="406"/>
      <c r="K286" s="406"/>
      <c r="L286" s="404"/>
      <c r="M286" s="407"/>
      <c r="N286" s="406"/>
      <c r="O286" s="406"/>
      <c r="P286" s="406"/>
      <c r="Q286" s="406"/>
    </row>
    <row r="287" spans="1:17">
      <c r="A287" s="402"/>
      <c r="B287" s="403"/>
      <c r="C287" s="404"/>
      <c r="D287" s="404"/>
      <c r="E287" s="405"/>
      <c r="F287" s="404"/>
      <c r="G287" s="406"/>
      <c r="H287" s="404"/>
      <c r="I287" s="406"/>
      <c r="J287" s="406"/>
      <c r="K287" s="406"/>
      <c r="L287" s="404"/>
      <c r="M287" s="407"/>
      <c r="N287" s="406"/>
      <c r="O287" s="406"/>
      <c r="P287" s="406"/>
      <c r="Q287" s="406"/>
    </row>
    <row r="288" spans="1:17">
      <c r="A288" s="402"/>
      <c r="B288" s="403"/>
      <c r="C288" s="404"/>
      <c r="D288" s="404"/>
      <c r="E288" s="405"/>
      <c r="F288" s="404"/>
      <c r="G288" s="406"/>
      <c r="H288" s="404"/>
      <c r="I288" s="406"/>
      <c r="J288" s="406"/>
      <c r="K288" s="406"/>
      <c r="L288" s="404"/>
      <c r="M288" s="407"/>
      <c r="N288" s="406"/>
      <c r="O288" s="406"/>
      <c r="P288" s="406"/>
      <c r="Q288" s="406"/>
    </row>
    <row r="289" spans="1:17">
      <c r="A289" s="402"/>
      <c r="B289" s="403"/>
      <c r="C289" s="404"/>
      <c r="D289" s="404"/>
      <c r="E289" s="405"/>
      <c r="F289" s="404"/>
      <c r="G289" s="406"/>
      <c r="H289" s="404"/>
      <c r="I289" s="406"/>
      <c r="J289" s="406"/>
      <c r="K289" s="406"/>
      <c r="L289" s="404"/>
      <c r="M289" s="407"/>
      <c r="N289" s="406"/>
      <c r="O289" s="406"/>
      <c r="P289" s="406"/>
      <c r="Q289" s="406"/>
    </row>
    <row r="290" spans="1:17">
      <c r="A290" s="402"/>
      <c r="B290" s="403"/>
      <c r="C290" s="404"/>
      <c r="D290" s="404"/>
      <c r="E290" s="405"/>
      <c r="F290" s="404"/>
      <c r="G290" s="406"/>
      <c r="H290" s="404"/>
      <c r="I290" s="406"/>
      <c r="J290" s="406"/>
      <c r="K290" s="406"/>
      <c r="L290" s="404"/>
      <c r="M290" s="407"/>
      <c r="N290" s="406"/>
      <c r="O290" s="406"/>
      <c r="P290" s="406"/>
      <c r="Q290" s="406"/>
    </row>
    <row r="291" spans="1:17">
      <c r="A291" s="402"/>
      <c r="B291" s="403"/>
      <c r="C291" s="404"/>
      <c r="D291" s="404"/>
      <c r="E291" s="405"/>
      <c r="F291" s="404"/>
      <c r="G291" s="406"/>
      <c r="H291" s="404"/>
      <c r="I291" s="406"/>
      <c r="J291" s="406"/>
      <c r="K291" s="406"/>
      <c r="L291" s="404"/>
      <c r="M291" s="407"/>
      <c r="N291" s="406"/>
      <c r="O291" s="406"/>
      <c r="P291" s="406"/>
      <c r="Q291" s="406"/>
    </row>
    <row r="292" spans="1:17">
      <c r="A292" s="402"/>
      <c r="B292" s="403"/>
      <c r="C292" s="404"/>
      <c r="D292" s="404"/>
      <c r="E292" s="405"/>
      <c r="F292" s="404"/>
      <c r="G292" s="406"/>
      <c r="H292" s="404"/>
      <c r="I292" s="406"/>
      <c r="J292" s="406"/>
      <c r="K292" s="406"/>
      <c r="L292" s="404"/>
      <c r="M292" s="407"/>
      <c r="N292" s="406"/>
      <c r="O292" s="406"/>
      <c r="P292" s="406"/>
      <c r="Q292" s="406"/>
    </row>
    <row r="293" spans="1:17">
      <c r="A293" s="402"/>
      <c r="B293" s="403"/>
      <c r="C293" s="404"/>
      <c r="D293" s="404"/>
      <c r="E293" s="405"/>
      <c r="F293" s="404"/>
      <c r="G293" s="406"/>
      <c r="H293" s="404"/>
      <c r="I293" s="406"/>
      <c r="J293" s="406"/>
      <c r="K293" s="406"/>
      <c r="L293" s="404"/>
      <c r="M293" s="407"/>
      <c r="N293" s="406"/>
      <c r="O293" s="406"/>
      <c r="P293" s="406"/>
      <c r="Q293" s="406"/>
    </row>
    <row r="294" spans="1:17">
      <c r="A294" s="402"/>
      <c r="B294" s="403"/>
      <c r="C294" s="404"/>
      <c r="D294" s="404"/>
      <c r="E294" s="405"/>
      <c r="F294" s="404"/>
      <c r="G294" s="406"/>
      <c r="H294" s="404"/>
      <c r="I294" s="406"/>
      <c r="J294" s="406"/>
      <c r="K294" s="406"/>
      <c r="L294" s="404"/>
      <c r="M294" s="407"/>
      <c r="N294" s="406"/>
      <c r="O294" s="406"/>
      <c r="P294" s="406"/>
      <c r="Q294" s="406"/>
    </row>
    <row r="295" spans="1:17">
      <c r="A295" s="402"/>
      <c r="B295" s="403"/>
      <c r="C295" s="404"/>
      <c r="D295" s="404"/>
      <c r="E295" s="405"/>
      <c r="F295" s="404"/>
      <c r="G295" s="406"/>
      <c r="H295" s="404"/>
      <c r="I295" s="406"/>
      <c r="J295" s="406"/>
      <c r="K295" s="406"/>
      <c r="L295" s="404"/>
      <c r="M295" s="407"/>
      <c r="N295" s="406"/>
      <c r="O295" s="406"/>
      <c r="P295" s="406"/>
      <c r="Q295" s="406"/>
    </row>
    <row r="296" spans="1:17">
      <c r="A296" s="402"/>
      <c r="B296" s="403"/>
      <c r="C296" s="404"/>
      <c r="D296" s="404"/>
      <c r="E296" s="405"/>
      <c r="F296" s="404"/>
      <c r="G296" s="406"/>
      <c r="H296" s="404"/>
      <c r="I296" s="406"/>
      <c r="J296" s="406"/>
      <c r="K296" s="406"/>
      <c r="L296" s="404"/>
      <c r="M296" s="407"/>
      <c r="N296" s="406"/>
      <c r="O296" s="406"/>
      <c r="P296" s="406"/>
      <c r="Q296" s="406"/>
    </row>
    <row r="297" spans="1:17">
      <c r="A297" s="402"/>
      <c r="B297" s="403"/>
      <c r="C297" s="404"/>
      <c r="D297" s="404"/>
      <c r="E297" s="405"/>
      <c r="F297" s="404"/>
      <c r="G297" s="406"/>
      <c r="H297" s="404"/>
      <c r="I297" s="406"/>
      <c r="J297" s="406"/>
      <c r="K297" s="406"/>
      <c r="L297" s="404"/>
      <c r="M297" s="407"/>
      <c r="N297" s="406"/>
      <c r="O297" s="406"/>
      <c r="P297" s="406"/>
      <c r="Q297" s="406"/>
    </row>
    <row r="298" spans="1:17">
      <c r="A298" s="402"/>
      <c r="B298" s="403"/>
      <c r="C298" s="404"/>
      <c r="D298" s="404"/>
      <c r="E298" s="405"/>
      <c r="F298" s="404"/>
      <c r="G298" s="406"/>
      <c r="H298" s="404"/>
      <c r="I298" s="406"/>
      <c r="J298" s="406"/>
      <c r="K298" s="406"/>
      <c r="L298" s="404"/>
      <c r="M298" s="407"/>
      <c r="N298" s="406"/>
      <c r="O298" s="406"/>
      <c r="P298" s="406"/>
      <c r="Q298" s="406"/>
    </row>
    <row r="299" spans="1:17">
      <c r="A299" s="402"/>
      <c r="B299" s="403"/>
      <c r="C299" s="404"/>
      <c r="D299" s="404"/>
      <c r="E299" s="405"/>
      <c r="F299" s="404"/>
      <c r="G299" s="406"/>
      <c r="H299" s="404"/>
      <c r="I299" s="406"/>
      <c r="J299" s="406"/>
      <c r="K299" s="406"/>
      <c r="L299" s="404"/>
      <c r="M299" s="407"/>
      <c r="N299" s="406"/>
      <c r="O299" s="406"/>
      <c r="P299" s="406"/>
      <c r="Q299" s="406"/>
    </row>
    <row r="300" spans="1:17">
      <c r="A300" s="402"/>
      <c r="B300" s="403"/>
      <c r="C300" s="404"/>
      <c r="D300" s="404"/>
      <c r="E300" s="405"/>
      <c r="F300" s="404"/>
      <c r="G300" s="406"/>
      <c r="H300" s="404"/>
      <c r="I300" s="406"/>
      <c r="J300" s="406"/>
      <c r="K300" s="406"/>
      <c r="L300" s="404"/>
      <c r="M300" s="407"/>
      <c r="N300" s="406"/>
      <c r="O300" s="406"/>
      <c r="P300" s="406"/>
      <c r="Q300" s="406"/>
    </row>
    <row r="301" spans="1:17">
      <c r="A301" s="402"/>
      <c r="B301" s="403"/>
      <c r="C301" s="404"/>
      <c r="D301" s="404"/>
      <c r="E301" s="405"/>
      <c r="F301" s="404"/>
      <c r="G301" s="406"/>
      <c r="H301" s="404"/>
      <c r="I301" s="406"/>
      <c r="J301" s="406"/>
      <c r="K301" s="406"/>
      <c r="L301" s="404"/>
      <c r="M301" s="407"/>
      <c r="N301" s="406"/>
      <c r="O301" s="406"/>
      <c r="P301" s="406"/>
      <c r="Q301" s="406"/>
    </row>
    <row r="302" spans="1:17">
      <c r="A302" s="402"/>
      <c r="B302" s="403"/>
      <c r="C302" s="404"/>
      <c r="D302" s="404"/>
      <c r="E302" s="405"/>
      <c r="F302" s="404"/>
      <c r="G302" s="406"/>
      <c r="H302" s="404"/>
      <c r="I302" s="406"/>
      <c r="J302" s="406"/>
      <c r="K302" s="406"/>
      <c r="L302" s="404"/>
      <c r="M302" s="407"/>
      <c r="N302" s="406"/>
      <c r="O302" s="406"/>
      <c r="P302" s="406"/>
      <c r="Q302" s="406"/>
    </row>
    <row r="303" spans="1:17">
      <c r="A303" s="402"/>
      <c r="B303" s="403"/>
      <c r="C303" s="404"/>
      <c r="D303" s="404"/>
      <c r="E303" s="405"/>
      <c r="F303" s="404"/>
      <c r="G303" s="406"/>
      <c r="H303" s="404"/>
      <c r="I303" s="406"/>
      <c r="J303" s="406"/>
      <c r="K303" s="406"/>
      <c r="L303" s="404"/>
      <c r="M303" s="407"/>
      <c r="N303" s="406"/>
      <c r="O303" s="406"/>
      <c r="P303" s="406"/>
      <c r="Q303" s="406"/>
    </row>
    <row r="304" spans="1:17">
      <c r="A304" s="402"/>
      <c r="B304" s="403"/>
      <c r="C304" s="404"/>
      <c r="D304" s="404"/>
      <c r="E304" s="405"/>
      <c r="F304" s="404"/>
      <c r="G304" s="406"/>
      <c r="H304" s="404"/>
      <c r="I304" s="406"/>
      <c r="J304" s="406"/>
      <c r="K304" s="406"/>
      <c r="L304" s="404"/>
      <c r="M304" s="407"/>
      <c r="N304" s="406"/>
      <c r="O304" s="406"/>
      <c r="P304" s="406"/>
      <c r="Q304" s="406"/>
    </row>
    <row r="305" spans="1:17">
      <c r="A305" s="402"/>
      <c r="B305" s="403"/>
      <c r="C305" s="404"/>
      <c r="D305" s="404"/>
      <c r="E305" s="405"/>
      <c r="F305" s="404"/>
      <c r="G305" s="406"/>
      <c r="H305" s="404"/>
      <c r="I305" s="406"/>
      <c r="J305" s="406"/>
      <c r="K305" s="406"/>
      <c r="L305" s="404"/>
      <c r="M305" s="407"/>
      <c r="N305" s="406"/>
      <c r="O305" s="406"/>
      <c r="P305" s="406"/>
      <c r="Q305" s="406"/>
    </row>
    <row r="306" spans="1:17">
      <c r="A306" s="402"/>
      <c r="B306" s="403"/>
      <c r="C306" s="404"/>
      <c r="D306" s="404"/>
      <c r="E306" s="405"/>
      <c r="F306" s="404"/>
      <c r="G306" s="406"/>
      <c r="H306" s="404"/>
      <c r="I306" s="406"/>
      <c r="J306" s="406"/>
      <c r="K306" s="406"/>
      <c r="L306" s="404"/>
      <c r="M306" s="407"/>
      <c r="N306" s="406"/>
      <c r="O306" s="406"/>
      <c r="P306" s="406"/>
      <c r="Q306" s="406"/>
    </row>
    <row r="307" spans="1:17">
      <c r="A307" s="402"/>
      <c r="B307" s="403"/>
      <c r="C307" s="404"/>
      <c r="D307" s="404"/>
      <c r="E307" s="405"/>
      <c r="F307" s="404"/>
      <c r="G307" s="406"/>
      <c r="H307" s="404"/>
      <c r="I307" s="406"/>
      <c r="J307" s="406"/>
      <c r="K307" s="406"/>
      <c r="L307" s="404"/>
      <c r="M307" s="407"/>
      <c r="N307" s="406"/>
      <c r="O307" s="406"/>
      <c r="P307" s="406"/>
      <c r="Q307" s="406"/>
    </row>
    <row r="308" spans="1:17">
      <c r="A308" s="402"/>
      <c r="B308" s="403"/>
      <c r="C308" s="404"/>
      <c r="D308" s="404"/>
      <c r="E308" s="405"/>
      <c r="F308" s="404"/>
      <c r="G308" s="406"/>
      <c r="H308" s="404"/>
      <c r="I308" s="406"/>
      <c r="J308" s="406"/>
      <c r="K308" s="406"/>
      <c r="L308" s="404"/>
      <c r="M308" s="407"/>
      <c r="N308" s="406"/>
      <c r="O308" s="406"/>
      <c r="P308" s="406"/>
      <c r="Q308" s="406"/>
    </row>
    <row r="309" spans="1:17">
      <c r="A309" s="402"/>
      <c r="B309" s="403"/>
      <c r="C309" s="404"/>
      <c r="D309" s="404"/>
      <c r="E309" s="405"/>
      <c r="F309" s="404"/>
      <c r="G309" s="406"/>
      <c r="H309" s="404"/>
      <c r="I309" s="406"/>
      <c r="J309" s="406"/>
      <c r="K309" s="406"/>
      <c r="L309" s="404"/>
      <c r="M309" s="407"/>
      <c r="N309" s="406"/>
      <c r="O309" s="406"/>
      <c r="P309" s="406"/>
      <c r="Q309" s="406"/>
    </row>
    <row r="310" spans="1:17">
      <c r="A310" s="402"/>
      <c r="B310" s="403"/>
      <c r="C310" s="404"/>
      <c r="D310" s="404"/>
      <c r="E310" s="405"/>
      <c r="F310" s="404"/>
      <c r="G310" s="406"/>
      <c r="H310" s="404"/>
      <c r="I310" s="406"/>
      <c r="J310" s="406"/>
      <c r="K310" s="406"/>
      <c r="L310" s="404"/>
      <c r="M310" s="407"/>
      <c r="N310" s="406"/>
      <c r="O310" s="406"/>
      <c r="P310" s="406"/>
      <c r="Q310" s="406"/>
    </row>
    <row r="311" spans="1:17">
      <c r="A311" s="402"/>
      <c r="B311" s="403"/>
      <c r="C311" s="404"/>
      <c r="D311" s="404"/>
      <c r="E311" s="405"/>
      <c r="F311" s="404"/>
      <c r="G311" s="406"/>
      <c r="H311" s="404"/>
      <c r="I311" s="406"/>
      <c r="J311" s="406"/>
      <c r="K311" s="406"/>
      <c r="L311" s="404"/>
      <c r="M311" s="407"/>
      <c r="N311" s="406"/>
      <c r="O311" s="406"/>
      <c r="P311" s="406"/>
      <c r="Q311" s="406"/>
    </row>
    <row r="312" spans="1:17">
      <c r="A312" s="402"/>
      <c r="B312" s="403"/>
      <c r="C312" s="404"/>
      <c r="D312" s="404"/>
      <c r="E312" s="405"/>
      <c r="F312" s="404"/>
      <c r="G312" s="406"/>
      <c r="H312" s="404"/>
      <c r="I312" s="406"/>
      <c r="J312" s="406"/>
      <c r="K312" s="406"/>
      <c r="L312" s="404"/>
      <c r="M312" s="407"/>
      <c r="N312" s="406"/>
      <c r="O312" s="406"/>
      <c r="P312" s="406"/>
      <c r="Q312" s="406"/>
    </row>
    <row r="313" spans="1:17">
      <c r="A313" s="402"/>
      <c r="B313" s="403"/>
      <c r="C313" s="404"/>
      <c r="D313" s="404"/>
      <c r="E313" s="405"/>
      <c r="F313" s="404"/>
      <c r="G313" s="406"/>
      <c r="H313" s="404"/>
      <c r="I313" s="406"/>
      <c r="J313" s="406"/>
      <c r="K313" s="406"/>
      <c r="L313" s="404"/>
      <c r="M313" s="407"/>
      <c r="N313" s="406"/>
      <c r="O313" s="406"/>
      <c r="P313" s="406"/>
      <c r="Q313" s="406"/>
    </row>
    <row r="314" spans="1:17">
      <c r="A314" s="402"/>
      <c r="B314" s="403"/>
      <c r="C314" s="404"/>
      <c r="D314" s="404"/>
      <c r="E314" s="405"/>
      <c r="F314" s="404"/>
      <c r="G314" s="406"/>
      <c r="H314" s="404"/>
      <c r="I314" s="406"/>
      <c r="J314" s="406"/>
      <c r="K314" s="406"/>
      <c r="L314" s="404"/>
      <c r="M314" s="407"/>
      <c r="N314" s="406"/>
      <c r="O314" s="406"/>
      <c r="P314" s="406"/>
      <c r="Q314" s="406"/>
    </row>
    <row r="315" spans="1:17">
      <c r="A315" s="402"/>
      <c r="B315" s="403"/>
      <c r="C315" s="404"/>
      <c r="D315" s="404"/>
      <c r="E315" s="405"/>
      <c r="F315" s="404"/>
      <c r="G315" s="406"/>
      <c r="H315" s="404"/>
      <c r="I315" s="406"/>
      <c r="J315" s="406"/>
      <c r="K315" s="406"/>
      <c r="L315" s="404"/>
      <c r="M315" s="407"/>
      <c r="N315" s="406"/>
      <c r="O315" s="406"/>
      <c r="P315" s="406"/>
      <c r="Q315" s="406"/>
    </row>
    <row r="316" spans="1:17">
      <c r="A316" s="402"/>
      <c r="B316" s="403"/>
      <c r="C316" s="404"/>
      <c r="D316" s="404"/>
      <c r="E316" s="405"/>
      <c r="F316" s="404"/>
      <c r="G316" s="406"/>
      <c r="H316" s="404"/>
      <c r="I316" s="406"/>
      <c r="J316" s="406"/>
      <c r="K316" s="406"/>
      <c r="L316" s="404"/>
      <c r="M316" s="407"/>
      <c r="N316" s="406"/>
      <c r="O316" s="406"/>
      <c r="P316" s="406"/>
      <c r="Q316" s="406"/>
    </row>
    <row r="317" spans="1:17">
      <c r="A317" s="402"/>
      <c r="B317" s="403"/>
      <c r="C317" s="404"/>
      <c r="D317" s="404"/>
      <c r="E317" s="405"/>
      <c r="F317" s="404"/>
      <c r="G317" s="406"/>
      <c r="H317" s="404"/>
      <c r="I317" s="406"/>
      <c r="J317" s="406"/>
      <c r="K317" s="406"/>
      <c r="L317" s="404"/>
      <c r="M317" s="407"/>
      <c r="N317" s="406"/>
      <c r="O317" s="406"/>
      <c r="P317" s="406"/>
      <c r="Q317" s="406"/>
    </row>
    <row r="318" spans="1:17">
      <c r="A318" s="402"/>
      <c r="B318" s="403"/>
      <c r="C318" s="404"/>
      <c r="D318" s="404"/>
      <c r="E318" s="405"/>
      <c r="F318" s="404"/>
      <c r="G318" s="406"/>
      <c r="H318" s="404"/>
      <c r="I318" s="406"/>
      <c r="J318" s="406"/>
      <c r="K318" s="406"/>
      <c r="L318" s="404"/>
      <c r="M318" s="407"/>
      <c r="N318" s="406"/>
      <c r="O318" s="406"/>
      <c r="P318" s="406"/>
      <c r="Q318" s="406"/>
    </row>
    <row r="319" spans="1:17">
      <c r="A319" s="402"/>
      <c r="B319" s="403"/>
      <c r="C319" s="404"/>
      <c r="D319" s="404"/>
      <c r="E319" s="405"/>
      <c r="F319" s="404"/>
      <c r="G319" s="406"/>
      <c r="H319" s="404"/>
      <c r="I319" s="406"/>
      <c r="J319" s="406"/>
      <c r="K319" s="406"/>
      <c r="L319" s="404"/>
      <c r="M319" s="407"/>
      <c r="N319" s="406"/>
      <c r="O319" s="406"/>
      <c r="P319" s="406"/>
      <c r="Q319" s="406"/>
    </row>
    <row r="320" spans="1:17">
      <c r="A320" s="402"/>
      <c r="B320" s="403"/>
      <c r="C320" s="404"/>
      <c r="D320" s="404"/>
      <c r="E320" s="405"/>
      <c r="F320" s="404"/>
      <c r="G320" s="406"/>
      <c r="H320" s="404"/>
      <c r="I320" s="406"/>
      <c r="J320" s="406"/>
      <c r="K320" s="406"/>
      <c r="L320" s="404"/>
      <c r="M320" s="407"/>
      <c r="N320" s="406"/>
      <c r="O320" s="406"/>
      <c r="P320" s="406"/>
      <c r="Q320" s="406"/>
    </row>
    <row r="321" spans="1:17">
      <c r="A321" s="402"/>
      <c r="B321" s="403"/>
      <c r="C321" s="404"/>
      <c r="D321" s="404"/>
      <c r="E321" s="405"/>
      <c r="F321" s="404"/>
      <c r="G321" s="406"/>
      <c r="H321" s="404"/>
      <c r="I321" s="406"/>
      <c r="J321" s="406"/>
      <c r="K321" s="406"/>
      <c r="L321" s="404"/>
      <c r="M321" s="407"/>
      <c r="N321" s="406"/>
      <c r="O321" s="406"/>
      <c r="P321" s="406"/>
      <c r="Q321" s="406"/>
    </row>
    <row r="322" spans="1:17">
      <c r="A322" s="402"/>
      <c r="B322" s="403"/>
      <c r="C322" s="404"/>
      <c r="D322" s="404"/>
      <c r="E322" s="405"/>
      <c r="F322" s="404"/>
      <c r="G322" s="406"/>
      <c r="H322" s="404"/>
      <c r="I322" s="406"/>
      <c r="J322" s="406"/>
      <c r="K322" s="406"/>
      <c r="L322" s="404"/>
      <c r="M322" s="407"/>
      <c r="N322" s="406"/>
      <c r="O322" s="406"/>
      <c r="P322" s="406"/>
      <c r="Q322" s="406"/>
    </row>
    <row r="323" spans="1:17">
      <c r="A323" s="402"/>
      <c r="B323" s="403"/>
      <c r="C323" s="404"/>
      <c r="D323" s="404"/>
      <c r="E323" s="405"/>
      <c r="F323" s="404"/>
      <c r="G323" s="406"/>
      <c r="H323" s="404"/>
      <c r="I323" s="406"/>
      <c r="J323" s="406"/>
      <c r="K323" s="406"/>
      <c r="L323" s="404"/>
      <c r="M323" s="407"/>
      <c r="N323" s="406"/>
      <c r="O323" s="406"/>
      <c r="P323" s="406"/>
      <c r="Q323" s="406"/>
    </row>
    <row r="324" spans="1:17">
      <c r="A324" s="402"/>
      <c r="B324" s="403"/>
      <c r="C324" s="404"/>
      <c r="D324" s="404"/>
      <c r="E324" s="405"/>
      <c r="F324" s="404"/>
      <c r="G324" s="406"/>
      <c r="H324" s="404"/>
      <c r="I324" s="406"/>
      <c r="J324" s="406"/>
      <c r="K324" s="406"/>
      <c r="L324" s="404"/>
      <c r="M324" s="407"/>
      <c r="N324" s="406"/>
      <c r="O324" s="406"/>
      <c r="P324" s="406"/>
      <c r="Q324" s="406"/>
    </row>
    <row r="325" spans="1:17">
      <c r="A325" s="402"/>
      <c r="B325" s="403"/>
      <c r="C325" s="404"/>
      <c r="D325" s="404"/>
      <c r="E325" s="405"/>
      <c r="F325" s="404"/>
      <c r="G325" s="406"/>
      <c r="H325" s="404"/>
      <c r="I325" s="406"/>
      <c r="J325" s="406"/>
      <c r="K325" s="406"/>
      <c r="L325" s="404"/>
      <c r="M325" s="407"/>
      <c r="N325" s="406"/>
      <c r="O325" s="406"/>
      <c r="P325" s="406"/>
      <c r="Q325" s="406"/>
    </row>
    <row r="326" spans="1:17">
      <c r="A326" s="402"/>
      <c r="B326" s="403"/>
      <c r="C326" s="404"/>
      <c r="D326" s="404"/>
      <c r="E326" s="405"/>
      <c r="F326" s="404"/>
      <c r="G326" s="406"/>
      <c r="H326" s="404"/>
      <c r="I326" s="406"/>
      <c r="J326" s="406"/>
      <c r="K326" s="406"/>
      <c r="L326" s="404"/>
      <c r="M326" s="407"/>
      <c r="N326" s="406"/>
      <c r="O326" s="406"/>
      <c r="P326" s="406"/>
      <c r="Q326" s="406"/>
    </row>
    <row r="327" spans="1:17">
      <c r="A327" s="402"/>
      <c r="B327" s="403"/>
      <c r="C327" s="404"/>
      <c r="D327" s="404"/>
      <c r="E327" s="405"/>
      <c r="F327" s="404"/>
      <c r="G327" s="406"/>
      <c r="H327" s="404"/>
      <c r="I327" s="406"/>
      <c r="J327" s="406"/>
      <c r="K327" s="406"/>
      <c r="L327" s="404"/>
      <c r="M327" s="407"/>
      <c r="N327" s="406"/>
      <c r="O327" s="406"/>
      <c r="P327" s="406"/>
      <c r="Q327" s="406"/>
    </row>
    <row r="328" spans="1:17">
      <c r="A328" s="402"/>
      <c r="B328" s="403"/>
      <c r="C328" s="404"/>
      <c r="D328" s="404"/>
      <c r="E328" s="405"/>
      <c r="F328" s="404"/>
      <c r="G328" s="406"/>
      <c r="H328" s="404"/>
      <c r="I328" s="406"/>
      <c r="J328" s="406"/>
      <c r="K328" s="406"/>
      <c r="L328" s="404"/>
      <c r="M328" s="407"/>
      <c r="N328" s="406"/>
      <c r="O328" s="406"/>
      <c r="P328" s="406"/>
      <c r="Q328" s="406"/>
    </row>
    <row r="329" spans="1:17">
      <c r="A329" s="402"/>
      <c r="B329" s="403"/>
      <c r="C329" s="404"/>
      <c r="D329" s="404"/>
      <c r="E329" s="405"/>
      <c r="F329" s="404"/>
      <c r="G329" s="406"/>
      <c r="H329" s="404"/>
      <c r="I329" s="406"/>
      <c r="J329" s="406"/>
      <c r="K329" s="406"/>
      <c r="L329" s="404"/>
      <c r="M329" s="407"/>
      <c r="N329" s="406"/>
      <c r="O329" s="406"/>
      <c r="P329" s="406"/>
      <c r="Q329" s="406"/>
    </row>
    <row r="330" spans="1:17">
      <c r="A330" s="402"/>
      <c r="B330" s="403"/>
      <c r="C330" s="404"/>
      <c r="D330" s="404"/>
      <c r="E330" s="405"/>
      <c r="F330" s="404"/>
      <c r="G330" s="406"/>
      <c r="H330" s="404"/>
      <c r="I330" s="406"/>
      <c r="J330" s="406"/>
      <c r="K330" s="406"/>
      <c r="L330" s="404"/>
      <c r="M330" s="407"/>
      <c r="N330" s="406"/>
      <c r="O330" s="406"/>
      <c r="P330" s="406"/>
      <c r="Q330" s="406"/>
    </row>
    <row r="331" spans="1:17">
      <c r="A331" s="402"/>
      <c r="B331" s="403"/>
      <c r="C331" s="404"/>
      <c r="D331" s="404"/>
      <c r="E331" s="405"/>
      <c r="F331" s="404"/>
      <c r="G331" s="406"/>
      <c r="H331" s="404"/>
      <c r="I331" s="406"/>
      <c r="J331" s="406"/>
      <c r="K331" s="406"/>
      <c r="L331" s="404"/>
      <c r="M331" s="407"/>
      <c r="N331" s="406"/>
      <c r="O331" s="406"/>
      <c r="P331" s="406"/>
      <c r="Q331" s="406"/>
    </row>
    <row r="332" spans="1:17">
      <c r="A332" s="402"/>
      <c r="B332" s="403"/>
      <c r="C332" s="404"/>
      <c r="D332" s="404"/>
      <c r="E332" s="405"/>
      <c r="F332" s="404"/>
      <c r="G332" s="406"/>
      <c r="H332" s="404"/>
      <c r="I332" s="406"/>
      <c r="J332" s="406"/>
      <c r="K332" s="406"/>
      <c r="L332" s="404"/>
      <c r="M332" s="407"/>
      <c r="N332" s="406"/>
      <c r="O332" s="406"/>
      <c r="P332" s="406"/>
      <c r="Q332" s="406"/>
    </row>
    <row r="333" spans="1:17">
      <c r="A333" s="402"/>
      <c r="B333" s="403"/>
      <c r="C333" s="404"/>
      <c r="D333" s="404"/>
      <c r="E333" s="405"/>
      <c r="F333" s="404"/>
      <c r="G333" s="406"/>
      <c r="H333" s="404"/>
      <c r="I333" s="406"/>
      <c r="J333" s="406"/>
      <c r="K333" s="406"/>
      <c r="L333" s="404"/>
      <c r="M333" s="407"/>
      <c r="N333" s="406"/>
      <c r="O333" s="406"/>
      <c r="P333" s="406"/>
      <c r="Q333" s="406"/>
    </row>
    <row r="334" spans="1:17">
      <c r="A334" s="402"/>
      <c r="B334" s="403"/>
      <c r="C334" s="404"/>
      <c r="D334" s="404"/>
      <c r="E334" s="405"/>
      <c r="F334" s="404"/>
      <c r="G334" s="406"/>
      <c r="H334" s="404"/>
      <c r="I334" s="406"/>
      <c r="J334" s="406"/>
      <c r="K334" s="406"/>
      <c r="L334" s="404"/>
      <c r="M334" s="407"/>
      <c r="N334" s="406"/>
      <c r="O334" s="406"/>
      <c r="P334" s="406"/>
      <c r="Q334" s="406"/>
    </row>
    <row r="335" spans="1:17">
      <c r="A335" s="402"/>
      <c r="B335" s="403"/>
      <c r="C335" s="404"/>
      <c r="D335" s="404"/>
      <c r="E335" s="405"/>
      <c r="F335" s="404"/>
      <c r="G335" s="406"/>
      <c r="H335" s="404"/>
      <c r="I335" s="406"/>
      <c r="J335" s="406"/>
      <c r="K335" s="406"/>
      <c r="L335" s="404"/>
      <c r="M335" s="407"/>
      <c r="N335" s="406"/>
      <c r="O335" s="406"/>
      <c r="P335" s="406"/>
      <c r="Q335" s="406"/>
    </row>
    <row r="336" spans="1:17">
      <c r="A336" s="402"/>
      <c r="B336" s="403"/>
      <c r="C336" s="404"/>
      <c r="D336" s="404"/>
      <c r="E336" s="405"/>
      <c r="F336" s="404"/>
      <c r="G336" s="406"/>
      <c r="H336" s="404"/>
      <c r="I336" s="406"/>
      <c r="J336" s="406"/>
      <c r="K336" s="406"/>
      <c r="L336" s="404"/>
      <c r="M336" s="407"/>
      <c r="N336" s="406"/>
      <c r="O336" s="406"/>
      <c r="P336" s="406"/>
      <c r="Q336" s="406"/>
    </row>
    <row r="337" spans="1:17">
      <c r="A337" s="402"/>
      <c r="B337" s="403"/>
      <c r="C337" s="404"/>
      <c r="D337" s="404"/>
      <c r="E337" s="405"/>
      <c r="F337" s="404"/>
      <c r="G337" s="406"/>
      <c r="H337" s="404"/>
      <c r="I337" s="406"/>
      <c r="J337" s="406"/>
      <c r="K337" s="406"/>
      <c r="L337" s="404"/>
      <c r="M337" s="407"/>
      <c r="N337" s="406"/>
      <c r="O337" s="406"/>
      <c r="P337" s="406"/>
      <c r="Q337" s="406"/>
    </row>
    <row r="338" spans="1:17">
      <c r="A338" s="402"/>
      <c r="B338" s="403"/>
      <c r="C338" s="404"/>
      <c r="D338" s="404"/>
      <c r="E338" s="405"/>
      <c r="F338" s="404"/>
      <c r="G338" s="406"/>
      <c r="H338" s="404"/>
      <c r="I338" s="406"/>
      <c r="J338" s="406"/>
      <c r="K338" s="406"/>
      <c r="L338" s="404"/>
      <c r="M338" s="407"/>
      <c r="N338" s="406"/>
      <c r="O338" s="406"/>
      <c r="P338" s="406"/>
      <c r="Q338" s="406"/>
    </row>
    <row r="339" spans="1:17">
      <c r="A339" s="402"/>
      <c r="B339" s="403"/>
      <c r="C339" s="404"/>
      <c r="D339" s="404"/>
      <c r="E339" s="405"/>
      <c r="F339" s="404"/>
      <c r="G339" s="406"/>
      <c r="H339" s="404"/>
      <c r="I339" s="406"/>
      <c r="J339" s="406"/>
      <c r="K339" s="406"/>
      <c r="L339" s="404"/>
      <c r="M339" s="407"/>
      <c r="N339" s="406"/>
      <c r="O339" s="406"/>
      <c r="P339" s="406"/>
      <c r="Q339" s="406"/>
    </row>
    <row r="340" spans="1:17">
      <c r="A340" s="402"/>
      <c r="B340" s="403"/>
      <c r="C340" s="404"/>
      <c r="D340" s="404"/>
      <c r="E340" s="405"/>
      <c r="F340" s="404"/>
      <c r="G340" s="406"/>
      <c r="H340" s="404"/>
      <c r="I340" s="406"/>
      <c r="J340" s="406"/>
      <c r="K340" s="406"/>
      <c r="L340" s="404"/>
      <c r="M340" s="407"/>
      <c r="N340" s="406"/>
      <c r="O340" s="406"/>
      <c r="P340" s="406"/>
      <c r="Q340" s="406"/>
    </row>
    <row r="341" spans="1:17">
      <c r="A341" s="402"/>
      <c r="B341" s="403"/>
      <c r="C341" s="404"/>
      <c r="D341" s="404"/>
      <c r="E341" s="405"/>
      <c r="F341" s="404"/>
      <c r="G341" s="406"/>
      <c r="H341" s="404"/>
      <c r="I341" s="406"/>
      <c r="J341" s="406"/>
      <c r="K341" s="406"/>
      <c r="L341" s="404"/>
      <c r="M341" s="407"/>
      <c r="N341" s="406"/>
      <c r="O341" s="406"/>
      <c r="P341" s="406"/>
      <c r="Q341" s="406"/>
    </row>
    <row r="342" spans="1:17">
      <c r="A342" s="402"/>
      <c r="B342" s="403"/>
      <c r="C342" s="404"/>
      <c r="D342" s="404"/>
      <c r="E342" s="405"/>
      <c r="F342" s="404"/>
      <c r="G342" s="406"/>
      <c r="H342" s="404"/>
      <c r="I342" s="406"/>
      <c r="J342" s="406"/>
      <c r="K342" s="406"/>
      <c r="L342" s="404"/>
      <c r="M342" s="407"/>
      <c r="N342" s="406"/>
      <c r="O342" s="406"/>
      <c r="P342" s="406"/>
      <c r="Q342" s="406"/>
    </row>
    <row r="343" spans="1:17">
      <c r="A343" s="402"/>
      <c r="B343" s="403"/>
      <c r="C343" s="404"/>
      <c r="D343" s="404"/>
      <c r="E343" s="405"/>
      <c r="F343" s="404"/>
      <c r="G343" s="406"/>
      <c r="H343" s="404"/>
      <c r="I343" s="406"/>
      <c r="J343" s="406"/>
      <c r="K343" s="406"/>
      <c r="L343" s="404"/>
      <c r="M343" s="407"/>
      <c r="N343" s="406"/>
      <c r="O343" s="406"/>
      <c r="P343" s="406"/>
      <c r="Q343" s="406"/>
    </row>
    <row r="344" spans="1:17">
      <c r="A344" s="402"/>
      <c r="B344" s="403"/>
      <c r="C344" s="404"/>
      <c r="D344" s="404"/>
      <c r="E344" s="405"/>
      <c r="F344" s="404"/>
      <c r="G344" s="406"/>
      <c r="H344" s="404"/>
      <c r="I344" s="406"/>
      <c r="J344" s="406"/>
      <c r="K344" s="406"/>
      <c r="L344" s="404"/>
      <c r="M344" s="407"/>
      <c r="N344" s="406"/>
      <c r="O344" s="406"/>
      <c r="P344" s="406"/>
      <c r="Q344" s="406"/>
    </row>
    <row r="345" spans="1:17">
      <c r="A345" s="402"/>
      <c r="B345" s="403"/>
      <c r="C345" s="404"/>
      <c r="D345" s="404"/>
      <c r="E345" s="405"/>
      <c r="F345" s="404"/>
      <c r="G345" s="406"/>
      <c r="H345" s="404"/>
      <c r="I345" s="406"/>
      <c r="J345" s="406"/>
      <c r="K345" s="406"/>
      <c r="L345" s="404"/>
      <c r="M345" s="407"/>
      <c r="N345" s="406"/>
      <c r="O345" s="406"/>
      <c r="P345" s="406"/>
      <c r="Q345" s="406"/>
    </row>
    <row r="346" spans="1:17">
      <c r="A346" s="402"/>
      <c r="B346" s="403"/>
      <c r="C346" s="404"/>
      <c r="D346" s="404"/>
      <c r="E346" s="405"/>
      <c r="F346" s="404"/>
      <c r="G346" s="406"/>
      <c r="H346" s="404"/>
      <c r="I346" s="406"/>
      <c r="J346" s="406"/>
      <c r="K346" s="406"/>
      <c r="L346" s="404"/>
      <c r="M346" s="407"/>
      <c r="N346" s="406"/>
      <c r="O346" s="406"/>
      <c r="P346" s="406"/>
      <c r="Q346" s="406"/>
    </row>
    <row r="347" spans="1:17">
      <c r="A347" s="402"/>
      <c r="B347" s="403"/>
      <c r="C347" s="404"/>
      <c r="D347" s="404"/>
      <c r="E347" s="405"/>
      <c r="F347" s="404"/>
      <c r="G347" s="406"/>
      <c r="H347" s="404"/>
      <c r="I347" s="406"/>
      <c r="J347" s="406"/>
      <c r="K347" s="406"/>
      <c r="L347" s="404"/>
      <c r="M347" s="407"/>
      <c r="N347" s="406"/>
      <c r="O347" s="406"/>
      <c r="P347" s="406"/>
      <c r="Q347" s="406"/>
    </row>
    <row r="348" spans="1:17">
      <c r="A348" s="402"/>
      <c r="B348" s="403"/>
      <c r="C348" s="404"/>
      <c r="D348" s="404"/>
      <c r="E348" s="405"/>
      <c r="F348" s="404"/>
      <c r="G348" s="406"/>
      <c r="H348" s="404"/>
      <c r="I348" s="406"/>
      <c r="J348" s="406"/>
      <c r="K348" s="406"/>
      <c r="L348" s="404"/>
      <c r="M348" s="407"/>
      <c r="N348" s="406"/>
      <c r="O348" s="406"/>
      <c r="P348" s="406"/>
      <c r="Q348" s="406"/>
    </row>
    <row r="349" spans="1:17">
      <c r="B349" s="408"/>
    </row>
    <row r="350" spans="1:17">
      <c r="B350" s="408"/>
    </row>
    <row r="351" spans="1:17">
      <c r="B351" s="408"/>
    </row>
    <row r="352" spans="1:17">
      <c r="B352" s="408"/>
    </row>
    <row r="353" spans="2:2">
      <c r="B353" s="408"/>
    </row>
    <row r="354" spans="2:2">
      <c r="B354" s="408"/>
    </row>
    <row r="355" spans="2:2">
      <c r="B355" s="408"/>
    </row>
    <row r="356" spans="2:2">
      <c r="B356" s="408"/>
    </row>
    <row r="357" spans="2:2">
      <c r="B357" s="408"/>
    </row>
    <row r="358" spans="2:2">
      <c r="B358" s="408"/>
    </row>
    <row r="359" spans="2:2">
      <c r="B359" s="408"/>
    </row>
    <row r="360" spans="2:2">
      <c r="B360" s="408"/>
    </row>
    <row r="361" spans="2:2">
      <c r="B361" s="408"/>
    </row>
    <row r="362" spans="2:2">
      <c r="B362" s="408"/>
    </row>
    <row r="363" spans="2:2">
      <c r="B363" s="408"/>
    </row>
    <row r="364" spans="2:2">
      <c r="B364" s="408"/>
    </row>
    <row r="365" spans="2:2">
      <c r="B365" s="408"/>
    </row>
    <row r="366" spans="2:2">
      <c r="B366" s="408"/>
    </row>
    <row r="367" spans="2:2">
      <c r="B367" s="408"/>
    </row>
    <row r="368" spans="2:2">
      <c r="B368" s="408"/>
    </row>
    <row r="369" spans="2:2">
      <c r="B369" s="408"/>
    </row>
    <row r="370" spans="2:2">
      <c r="B370" s="408"/>
    </row>
    <row r="371" spans="2:2">
      <c r="B371" s="408"/>
    </row>
    <row r="372" spans="2:2">
      <c r="B372" s="408"/>
    </row>
    <row r="373" spans="2:2">
      <c r="B373" s="408"/>
    </row>
    <row r="374" spans="2:2">
      <c r="B374" s="408"/>
    </row>
    <row r="375" spans="2:2">
      <c r="B375" s="408"/>
    </row>
    <row r="376" spans="2:2">
      <c r="B376" s="408"/>
    </row>
    <row r="377" spans="2:2">
      <c r="B377" s="408"/>
    </row>
    <row r="378" spans="2:2">
      <c r="B378" s="408"/>
    </row>
    <row r="379" spans="2:2">
      <c r="B379" s="408"/>
    </row>
    <row r="380" spans="2:2">
      <c r="B380" s="408"/>
    </row>
    <row r="381" spans="2:2">
      <c r="B381" s="408"/>
    </row>
    <row r="382" spans="2:2">
      <c r="B382" s="408"/>
    </row>
    <row r="383" spans="2:2">
      <c r="B383" s="408"/>
    </row>
    <row r="384" spans="2:2">
      <c r="B384" s="408"/>
    </row>
    <row r="385" spans="2:2">
      <c r="B385" s="408"/>
    </row>
    <row r="386" spans="2:2">
      <c r="B386" s="408"/>
    </row>
    <row r="387" spans="2:2">
      <c r="B387" s="408"/>
    </row>
    <row r="388" spans="2:2">
      <c r="B388" s="408"/>
    </row>
    <row r="389" spans="2:2">
      <c r="B389" s="408"/>
    </row>
    <row r="390" spans="2:2">
      <c r="B390" s="408"/>
    </row>
    <row r="391" spans="2:2">
      <c r="B391" s="408"/>
    </row>
    <row r="392" spans="2:2">
      <c r="B392" s="408"/>
    </row>
    <row r="393" spans="2:2">
      <c r="B393" s="408"/>
    </row>
    <row r="394" spans="2:2">
      <c r="B394" s="408"/>
    </row>
    <row r="395" spans="2:2">
      <c r="B395" s="408"/>
    </row>
    <row r="396" spans="2:2">
      <c r="B396" s="408"/>
    </row>
    <row r="397" spans="2:2">
      <c r="B397" s="408"/>
    </row>
    <row r="398" spans="2:2">
      <c r="B398" s="408"/>
    </row>
    <row r="399" spans="2:2">
      <c r="B399" s="408"/>
    </row>
    <row r="400" spans="2:2">
      <c r="B400" s="408"/>
    </row>
    <row r="401" spans="2:2">
      <c r="B401" s="408"/>
    </row>
    <row r="402" spans="2:2">
      <c r="B402" s="408"/>
    </row>
    <row r="403" spans="2:2">
      <c r="B403" s="408"/>
    </row>
    <row r="404" spans="2:2">
      <c r="B404" s="408"/>
    </row>
    <row r="405" spans="2:2">
      <c r="B405" s="408"/>
    </row>
    <row r="406" spans="2:2">
      <c r="B406" s="408"/>
    </row>
    <row r="407" spans="2:2">
      <c r="B407" s="408"/>
    </row>
    <row r="408" spans="2:2">
      <c r="B408" s="408"/>
    </row>
    <row r="409" spans="2:2">
      <c r="B409" s="408"/>
    </row>
    <row r="410" spans="2:2">
      <c r="B410" s="408"/>
    </row>
    <row r="411" spans="2:2">
      <c r="B411" s="408"/>
    </row>
    <row r="412" spans="2:2">
      <c r="B412" s="408"/>
    </row>
    <row r="413" spans="2:2">
      <c r="B413" s="408"/>
    </row>
    <row r="414" spans="2:2">
      <c r="B414" s="408"/>
    </row>
    <row r="415" spans="2:2">
      <c r="B415" s="408"/>
    </row>
    <row r="416" spans="2:2">
      <c r="B416" s="408"/>
    </row>
    <row r="417" spans="2:2">
      <c r="B417" s="408"/>
    </row>
    <row r="418" spans="2:2">
      <c r="B418" s="408"/>
    </row>
    <row r="419" spans="2:2">
      <c r="B419" s="408"/>
    </row>
    <row r="420" spans="2:2">
      <c r="B420" s="408"/>
    </row>
    <row r="421" spans="2:2">
      <c r="B421" s="408"/>
    </row>
    <row r="422" spans="2:2">
      <c r="B422" s="408"/>
    </row>
    <row r="423" spans="2:2">
      <c r="B423" s="408"/>
    </row>
    <row r="424" spans="2:2">
      <c r="B424" s="408"/>
    </row>
    <row r="425" spans="2:2">
      <c r="B425" s="408"/>
    </row>
    <row r="426" spans="2:2">
      <c r="B426" s="408"/>
    </row>
    <row r="427" spans="2:2">
      <c r="B427" s="408"/>
    </row>
    <row r="428" spans="2:2">
      <c r="B428" s="408"/>
    </row>
    <row r="429" spans="2:2">
      <c r="B429" s="408"/>
    </row>
    <row r="430" spans="2:2">
      <c r="B430" s="408"/>
    </row>
  </sheetData>
  <mergeCells count="17">
    <mergeCell ref="B7:B8"/>
    <mergeCell ref="C7:C8"/>
    <mergeCell ref="D7:D8"/>
    <mergeCell ref="E7:E8"/>
    <mergeCell ref="F7:F8"/>
    <mergeCell ref="F3:G3"/>
    <mergeCell ref="A4:B4"/>
    <mergeCell ref="F4:G4"/>
    <mergeCell ref="A5:B5"/>
    <mergeCell ref="F5:G5"/>
    <mergeCell ref="M7:Q7"/>
    <mergeCell ref="G7:G8"/>
    <mergeCell ref="H7:H8"/>
    <mergeCell ref="I7:I8"/>
    <mergeCell ref="J7:J8"/>
    <mergeCell ref="K7:K8"/>
    <mergeCell ref="L7:L8"/>
  </mergeCells>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Y127"/>
  <sheetViews>
    <sheetView workbookViewId="0">
      <selection activeCell="AC10" sqref="AC10"/>
    </sheetView>
  </sheetViews>
  <sheetFormatPr baseColWidth="10" defaultColWidth="8.83203125" defaultRowHeight="13"/>
  <cols>
    <col min="1" max="1" width="13.6640625" style="419" customWidth="1"/>
    <col min="2" max="2" width="14" style="419" customWidth="1"/>
    <col min="3" max="3" width="14.33203125" style="419" customWidth="1"/>
    <col min="4" max="4" width="15.5" style="419" customWidth="1"/>
    <col min="5" max="7" width="14.5" style="419" customWidth="1"/>
    <col min="8" max="8" width="14.1640625" style="419" customWidth="1"/>
    <col min="9" max="10" width="15.1640625" style="419" customWidth="1"/>
    <col min="11" max="11" width="14.5" style="419" customWidth="1"/>
    <col min="12" max="13" width="15" style="419" customWidth="1"/>
    <col min="14" max="25" width="0" style="419" hidden="1" customWidth="1"/>
    <col min="26" max="16384" width="8.83203125" style="419"/>
  </cols>
  <sheetData>
    <row r="1" spans="1:25" ht="49" customHeight="1">
      <c r="A1" s="409"/>
      <c r="B1" s="1045"/>
      <c r="C1" s="1046"/>
      <c r="D1" s="1047" t="s">
        <v>33</v>
      </c>
      <c r="E1" s="1048"/>
      <c r="F1" s="1048"/>
      <c r="G1" s="1048"/>
      <c r="H1" s="1048"/>
      <c r="I1" s="1048"/>
      <c r="J1" s="1048"/>
      <c r="K1" s="1049"/>
      <c r="L1" s="410"/>
      <c r="M1" s="411"/>
      <c r="N1" s="412"/>
      <c r="O1" s="413"/>
      <c r="P1" s="414"/>
      <c r="Q1" s="413"/>
      <c r="R1" s="413"/>
      <c r="S1" s="413"/>
      <c r="T1" s="413"/>
      <c r="U1" s="413"/>
      <c r="V1" s="415"/>
      <c r="W1" s="416"/>
      <c r="X1" s="417"/>
      <c r="Y1" s="418"/>
    </row>
    <row r="2" spans="1:25" ht="18" thickBot="1">
      <c r="A2" s="420" t="s">
        <v>66</v>
      </c>
      <c r="B2" s="1050">
        <f>'[1]A. PSW'!B5</f>
        <v>0</v>
      </c>
      <c r="C2" s="1051"/>
      <c r="D2" s="1052">
        <f>'[1]A. PSW'!B13</f>
        <v>0</v>
      </c>
      <c r="E2" s="1053"/>
      <c r="F2" s="1053"/>
      <c r="G2" s="1053"/>
      <c r="H2" s="1053"/>
      <c r="I2" s="1053"/>
      <c r="J2" s="1053"/>
      <c r="K2" s="1054"/>
      <c r="L2" s="421" t="s">
        <v>473</v>
      </c>
      <c r="M2" s="422"/>
      <c r="N2" s="413"/>
      <c r="O2" s="423"/>
      <c r="P2" s="424"/>
      <c r="Q2" s="423"/>
      <c r="R2" s="423"/>
      <c r="S2" s="423"/>
      <c r="T2" s="423"/>
      <c r="U2" s="423"/>
      <c r="V2" s="425"/>
      <c r="W2" s="426"/>
      <c r="X2" s="427"/>
      <c r="Y2" s="418"/>
    </row>
    <row r="3" spans="1:25" ht="20.25" customHeight="1">
      <c r="A3" s="428" t="s">
        <v>474</v>
      </c>
      <c r="B3" s="429" t="s">
        <v>475</v>
      </c>
      <c r="C3" s="429" t="s">
        <v>476</v>
      </c>
      <c r="D3" s="429" t="s">
        <v>477</v>
      </c>
      <c r="E3" s="429" t="s">
        <v>478</v>
      </c>
      <c r="F3" s="429" t="s">
        <v>479</v>
      </c>
      <c r="G3" s="429" t="s">
        <v>480</v>
      </c>
      <c r="H3" s="429" t="s">
        <v>481</v>
      </c>
      <c r="I3" s="429" t="s">
        <v>482</v>
      </c>
      <c r="J3" s="429" t="s">
        <v>483</v>
      </c>
      <c r="K3" s="429" t="s">
        <v>484</v>
      </c>
      <c r="L3" s="429" t="s">
        <v>485</v>
      </c>
      <c r="M3" s="429" t="s">
        <v>486</v>
      </c>
      <c r="N3" s="430" t="s">
        <v>487</v>
      </c>
      <c r="O3" s="431" t="s">
        <v>488</v>
      </c>
      <c r="P3" s="431" t="s">
        <v>489</v>
      </c>
      <c r="Q3" s="431" t="s">
        <v>490</v>
      </c>
      <c r="R3" s="431" t="s">
        <v>491</v>
      </c>
      <c r="S3" s="431" t="s">
        <v>492</v>
      </c>
      <c r="T3" s="431" t="s">
        <v>493</v>
      </c>
      <c r="U3" s="431" t="s">
        <v>494</v>
      </c>
      <c r="V3" s="431" t="s">
        <v>495</v>
      </c>
      <c r="W3" s="431" t="s">
        <v>496</v>
      </c>
      <c r="X3" s="431" t="s">
        <v>497</v>
      </c>
      <c r="Y3" s="431" t="s">
        <v>498</v>
      </c>
    </row>
    <row r="4" spans="1:25">
      <c r="A4" s="432" t="s">
        <v>499</v>
      </c>
      <c r="B4" s="433"/>
      <c r="C4" s="433"/>
      <c r="D4" s="433"/>
      <c r="E4" s="433"/>
      <c r="F4" s="433"/>
      <c r="G4" s="433"/>
      <c r="H4" s="433"/>
      <c r="I4" s="433"/>
      <c r="J4" s="433"/>
      <c r="K4" s="433"/>
      <c r="L4" s="433"/>
      <c r="M4" s="433"/>
      <c r="N4" s="434"/>
      <c r="O4" s="434"/>
      <c r="P4" s="434"/>
      <c r="Q4" s="434"/>
      <c r="R4" s="434"/>
      <c r="S4" s="434"/>
      <c r="T4" s="434"/>
      <c r="U4" s="434"/>
      <c r="V4" s="434"/>
      <c r="W4" s="434"/>
      <c r="X4" s="434"/>
      <c r="Y4" s="434"/>
    </row>
    <row r="5" spans="1:25">
      <c r="A5" s="435" t="s">
        <v>500</v>
      </c>
      <c r="B5" s="433"/>
      <c r="C5" s="433"/>
      <c r="D5" s="433"/>
      <c r="E5" s="433"/>
      <c r="F5" s="433"/>
      <c r="G5" s="433"/>
      <c r="H5" s="433"/>
      <c r="I5" s="433"/>
      <c r="J5" s="433"/>
      <c r="K5" s="433"/>
      <c r="L5" s="433"/>
      <c r="M5" s="433"/>
      <c r="N5" s="434"/>
      <c r="O5" s="434"/>
      <c r="P5" s="434"/>
      <c r="Q5" s="434"/>
      <c r="R5" s="434"/>
      <c r="S5" s="434"/>
      <c r="T5" s="434"/>
      <c r="U5" s="434"/>
      <c r="V5" s="434"/>
      <c r="W5" s="434"/>
      <c r="X5" s="434"/>
      <c r="Y5" s="434"/>
    </row>
    <row r="6" spans="1:25">
      <c r="A6" s="435" t="s">
        <v>501</v>
      </c>
      <c r="B6" s="433"/>
      <c r="C6" s="433"/>
      <c r="D6" s="433"/>
      <c r="E6" s="433"/>
      <c r="F6" s="433"/>
      <c r="G6" s="433"/>
      <c r="H6" s="433"/>
      <c r="I6" s="433"/>
      <c r="J6" s="433"/>
      <c r="K6" s="433"/>
      <c r="L6" s="433"/>
      <c r="M6" s="433"/>
      <c r="N6" s="434"/>
      <c r="O6" s="434"/>
      <c r="P6" s="434"/>
      <c r="Q6" s="434"/>
      <c r="R6" s="434"/>
      <c r="S6" s="434"/>
      <c r="T6" s="434"/>
      <c r="U6" s="434"/>
      <c r="V6" s="434"/>
      <c r="W6" s="434"/>
      <c r="X6" s="434"/>
      <c r="Y6" s="434"/>
    </row>
    <row r="7" spans="1:25">
      <c r="A7" s="436" t="s">
        <v>54</v>
      </c>
      <c r="B7" s="437">
        <f>B5+B4</f>
        <v>0</v>
      </c>
      <c r="C7" s="437">
        <f t="shared" ref="C7:M7" si="0">C5+C4</f>
        <v>0</v>
      </c>
      <c r="D7" s="437">
        <f t="shared" si="0"/>
        <v>0</v>
      </c>
      <c r="E7" s="437">
        <f t="shared" si="0"/>
        <v>0</v>
      </c>
      <c r="F7" s="437">
        <f t="shared" si="0"/>
        <v>0</v>
      </c>
      <c r="G7" s="437">
        <f t="shared" si="0"/>
        <v>0</v>
      </c>
      <c r="H7" s="437">
        <f t="shared" si="0"/>
        <v>0</v>
      </c>
      <c r="I7" s="437">
        <f t="shared" si="0"/>
        <v>0</v>
      </c>
      <c r="J7" s="437">
        <f t="shared" si="0"/>
        <v>0</v>
      </c>
      <c r="K7" s="437">
        <f t="shared" si="0"/>
        <v>0</v>
      </c>
      <c r="L7" s="437">
        <f t="shared" si="0"/>
        <v>0</v>
      </c>
      <c r="M7" s="437">
        <f t="shared" si="0"/>
        <v>0</v>
      </c>
      <c r="N7" s="434"/>
      <c r="O7" s="434"/>
      <c r="P7" s="434"/>
      <c r="Q7" s="434"/>
      <c r="R7" s="434"/>
      <c r="S7" s="434"/>
      <c r="T7" s="434"/>
      <c r="U7" s="434"/>
      <c r="V7" s="434"/>
      <c r="W7" s="434"/>
      <c r="X7" s="434"/>
      <c r="Y7" s="434"/>
    </row>
    <row r="8" spans="1:25" ht="14" thickBot="1">
      <c r="A8" s="438" t="s">
        <v>56</v>
      </c>
      <c r="B8" s="439">
        <f>B4-ABS(B6)</f>
        <v>0</v>
      </c>
      <c r="C8" s="439">
        <f t="shared" ref="C8:M8" si="1">C4-ABS(C6)</f>
        <v>0</v>
      </c>
      <c r="D8" s="439">
        <f t="shared" si="1"/>
        <v>0</v>
      </c>
      <c r="E8" s="439">
        <f t="shared" si="1"/>
        <v>0</v>
      </c>
      <c r="F8" s="439">
        <f t="shared" si="1"/>
        <v>0</v>
      </c>
      <c r="G8" s="439">
        <f t="shared" si="1"/>
        <v>0</v>
      </c>
      <c r="H8" s="439">
        <f t="shared" si="1"/>
        <v>0</v>
      </c>
      <c r="I8" s="439">
        <f t="shared" si="1"/>
        <v>0</v>
      </c>
      <c r="J8" s="439">
        <f t="shared" si="1"/>
        <v>0</v>
      </c>
      <c r="K8" s="439">
        <f t="shared" si="1"/>
        <v>0</v>
      </c>
      <c r="L8" s="439">
        <f t="shared" si="1"/>
        <v>0</v>
      </c>
      <c r="M8" s="439">
        <f t="shared" si="1"/>
        <v>0</v>
      </c>
      <c r="N8" s="440"/>
      <c r="O8" s="440"/>
      <c r="P8" s="440"/>
      <c r="Q8" s="440"/>
      <c r="R8" s="440"/>
      <c r="S8" s="440"/>
      <c r="T8" s="440"/>
      <c r="U8" s="440"/>
      <c r="V8" s="440"/>
      <c r="W8" s="440"/>
      <c r="X8" s="440"/>
      <c r="Y8" s="440"/>
    </row>
    <row r="9" spans="1:25">
      <c r="A9" s="441" t="s">
        <v>502</v>
      </c>
      <c r="B9" s="442" t="str">
        <f>IF(ISERROR(AVERAGE(B25:B124)),"",AVERAGE(B25:B124))</f>
        <v/>
      </c>
      <c r="C9" s="442" t="str">
        <f t="shared" ref="C9:M9" si="2">IF(ISERROR(AVERAGE(C25:C124)),"",AVERAGE(C25:C124))</f>
        <v/>
      </c>
      <c r="D9" s="442" t="str">
        <f t="shared" si="2"/>
        <v/>
      </c>
      <c r="E9" s="442" t="str">
        <f t="shared" si="2"/>
        <v/>
      </c>
      <c r="F9" s="442" t="str">
        <f t="shared" si="2"/>
        <v/>
      </c>
      <c r="G9" s="442" t="str">
        <f t="shared" si="2"/>
        <v/>
      </c>
      <c r="H9" s="442" t="str">
        <f t="shared" si="2"/>
        <v/>
      </c>
      <c r="I9" s="442" t="str">
        <f t="shared" si="2"/>
        <v/>
      </c>
      <c r="J9" s="442" t="str">
        <f t="shared" si="2"/>
        <v/>
      </c>
      <c r="K9" s="442" t="str">
        <f t="shared" si="2"/>
        <v/>
      </c>
      <c r="L9" s="442" t="str">
        <f t="shared" si="2"/>
        <v/>
      </c>
      <c r="M9" s="442" t="str">
        <f t="shared" si="2"/>
        <v/>
      </c>
      <c r="N9" s="443"/>
      <c r="O9" s="443"/>
      <c r="P9" s="443"/>
      <c r="Q9" s="443"/>
      <c r="R9" s="443"/>
      <c r="S9" s="443"/>
      <c r="T9" s="443"/>
      <c r="U9" s="443"/>
      <c r="V9" s="443"/>
      <c r="W9" s="443"/>
      <c r="X9" s="443"/>
      <c r="Y9" s="443"/>
    </row>
    <row r="10" spans="1:25">
      <c r="A10" s="444" t="s">
        <v>53</v>
      </c>
      <c r="B10" s="445">
        <f>MAX(B25:B124)</f>
        <v>0</v>
      </c>
      <c r="C10" s="445">
        <f t="shared" ref="C10:M10" si="3">MAX(C25:C124)</f>
        <v>0</v>
      </c>
      <c r="D10" s="445">
        <f t="shared" si="3"/>
        <v>0</v>
      </c>
      <c r="E10" s="445">
        <f t="shared" si="3"/>
        <v>0</v>
      </c>
      <c r="F10" s="445">
        <f t="shared" si="3"/>
        <v>0</v>
      </c>
      <c r="G10" s="445">
        <f t="shared" si="3"/>
        <v>0</v>
      </c>
      <c r="H10" s="445">
        <f t="shared" si="3"/>
        <v>0</v>
      </c>
      <c r="I10" s="445">
        <f t="shared" si="3"/>
        <v>0</v>
      </c>
      <c r="J10" s="445">
        <f t="shared" si="3"/>
        <v>0</v>
      </c>
      <c r="K10" s="445">
        <f t="shared" si="3"/>
        <v>0</v>
      </c>
      <c r="L10" s="445">
        <f t="shared" si="3"/>
        <v>0</v>
      </c>
      <c r="M10" s="445">
        <f t="shared" si="3"/>
        <v>0</v>
      </c>
      <c r="N10" s="446"/>
      <c r="O10" s="446"/>
      <c r="P10" s="446"/>
      <c r="Q10" s="446"/>
      <c r="R10" s="446"/>
      <c r="S10" s="446"/>
      <c r="T10" s="446"/>
      <c r="U10" s="446"/>
      <c r="V10" s="446"/>
      <c r="W10" s="446"/>
      <c r="X10" s="446"/>
      <c r="Y10" s="446"/>
    </row>
    <row r="11" spans="1:25">
      <c r="A11" s="444" t="s">
        <v>55</v>
      </c>
      <c r="B11" s="445">
        <f>MIN(B25:B124)</f>
        <v>0</v>
      </c>
      <c r="C11" s="445">
        <f t="shared" ref="C11:M11" si="4">MIN(C25:C124)</f>
        <v>0</v>
      </c>
      <c r="D11" s="445">
        <f t="shared" si="4"/>
        <v>0</v>
      </c>
      <c r="E11" s="445">
        <f t="shared" si="4"/>
        <v>0</v>
      </c>
      <c r="F11" s="445">
        <f t="shared" si="4"/>
        <v>0</v>
      </c>
      <c r="G11" s="445">
        <f t="shared" si="4"/>
        <v>0</v>
      </c>
      <c r="H11" s="445">
        <f t="shared" si="4"/>
        <v>0</v>
      </c>
      <c r="I11" s="445">
        <f t="shared" si="4"/>
        <v>0</v>
      </c>
      <c r="J11" s="445">
        <f t="shared" si="4"/>
        <v>0</v>
      </c>
      <c r="K11" s="445">
        <f t="shared" si="4"/>
        <v>0</v>
      </c>
      <c r="L11" s="445">
        <f t="shared" si="4"/>
        <v>0</v>
      </c>
      <c r="M11" s="445">
        <f t="shared" si="4"/>
        <v>0</v>
      </c>
      <c r="N11" s="446"/>
      <c r="O11" s="446"/>
      <c r="P11" s="446"/>
      <c r="Q11" s="446"/>
      <c r="R11" s="446"/>
      <c r="S11" s="446"/>
      <c r="T11" s="446"/>
      <c r="U11" s="446"/>
      <c r="V11" s="446"/>
      <c r="W11" s="446"/>
      <c r="X11" s="446"/>
      <c r="Y11" s="446"/>
    </row>
    <row r="12" spans="1:25">
      <c r="A12" s="444" t="s">
        <v>503</v>
      </c>
      <c r="B12" s="445">
        <f>B7-B8</f>
        <v>0</v>
      </c>
      <c r="C12" s="445">
        <f t="shared" ref="C12:M12" si="5">C7-C8</f>
        <v>0</v>
      </c>
      <c r="D12" s="445">
        <f t="shared" si="5"/>
        <v>0</v>
      </c>
      <c r="E12" s="445">
        <f t="shared" si="5"/>
        <v>0</v>
      </c>
      <c r="F12" s="445">
        <f t="shared" si="5"/>
        <v>0</v>
      </c>
      <c r="G12" s="445">
        <f t="shared" si="5"/>
        <v>0</v>
      </c>
      <c r="H12" s="445">
        <f t="shared" si="5"/>
        <v>0</v>
      </c>
      <c r="I12" s="445">
        <f t="shared" si="5"/>
        <v>0</v>
      </c>
      <c r="J12" s="445">
        <f t="shared" si="5"/>
        <v>0</v>
      </c>
      <c r="K12" s="445">
        <f t="shared" si="5"/>
        <v>0</v>
      </c>
      <c r="L12" s="445">
        <f t="shared" si="5"/>
        <v>0</v>
      </c>
      <c r="M12" s="445">
        <f t="shared" si="5"/>
        <v>0</v>
      </c>
      <c r="N12" s="446"/>
      <c r="O12" s="446"/>
      <c r="P12" s="446"/>
      <c r="Q12" s="446"/>
      <c r="R12" s="446"/>
      <c r="S12" s="446"/>
      <c r="T12" s="446"/>
      <c r="U12" s="446"/>
      <c r="V12" s="446"/>
      <c r="W12" s="446"/>
      <c r="X12" s="446"/>
      <c r="Y12" s="446"/>
    </row>
    <row r="13" spans="1:25">
      <c r="A13" s="447" t="s">
        <v>504</v>
      </c>
      <c r="B13" s="445" t="str">
        <f>IF(ISERROR(STDEV(B25:B124)),"",STDEV(B25:B124))</f>
        <v/>
      </c>
      <c r="C13" s="445" t="str">
        <f t="shared" ref="C13:M13" si="6">IF(ISERROR(STDEV(C25:C124)),"",STDEV(C25:C124))</f>
        <v/>
      </c>
      <c r="D13" s="445" t="str">
        <f t="shared" si="6"/>
        <v/>
      </c>
      <c r="E13" s="445" t="str">
        <f t="shared" si="6"/>
        <v/>
      </c>
      <c r="F13" s="445" t="str">
        <f t="shared" si="6"/>
        <v/>
      </c>
      <c r="G13" s="445" t="str">
        <f t="shared" si="6"/>
        <v/>
      </c>
      <c r="H13" s="445" t="str">
        <f t="shared" si="6"/>
        <v/>
      </c>
      <c r="I13" s="445" t="str">
        <f t="shared" si="6"/>
        <v/>
      </c>
      <c r="J13" s="445" t="str">
        <f t="shared" si="6"/>
        <v/>
      </c>
      <c r="K13" s="445" t="str">
        <f t="shared" si="6"/>
        <v/>
      </c>
      <c r="L13" s="445" t="str">
        <f t="shared" si="6"/>
        <v/>
      </c>
      <c r="M13" s="445" t="str">
        <f t="shared" si="6"/>
        <v/>
      </c>
      <c r="N13" s="446"/>
      <c r="O13" s="446"/>
      <c r="P13" s="446"/>
      <c r="Q13" s="446"/>
      <c r="R13" s="446"/>
      <c r="S13" s="446"/>
      <c r="T13" s="446"/>
      <c r="U13" s="446"/>
      <c r="V13" s="446"/>
      <c r="W13" s="446"/>
      <c r="X13" s="446"/>
      <c r="Y13" s="446"/>
    </row>
    <row r="14" spans="1:25">
      <c r="A14" s="447" t="s">
        <v>505</v>
      </c>
      <c r="B14" s="445" t="str">
        <f>IF(ISERROR(AVERAGE(N25:N124)/1.128),"",AVERAGE(N25:N124)/1.128)</f>
        <v/>
      </c>
      <c r="C14" s="445" t="str">
        <f t="shared" ref="C14:M14" si="7">IF(ISERROR(AVERAGE(O25:O124)/1.128),"",AVERAGE(O25:O124)/1.128)</f>
        <v/>
      </c>
      <c r="D14" s="445" t="str">
        <f t="shared" si="7"/>
        <v/>
      </c>
      <c r="E14" s="445" t="str">
        <f t="shared" si="7"/>
        <v/>
      </c>
      <c r="F14" s="445" t="str">
        <f t="shared" si="7"/>
        <v/>
      </c>
      <c r="G14" s="445" t="str">
        <f t="shared" si="7"/>
        <v/>
      </c>
      <c r="H14" s="445" t="str">
        <f t="shared" si="7"/>
        <v/>
      </c>
      <c r="I14" s="445" t="str">
        <f t="shared" si="7"/>
        <v/>
      </c>
      <c r="J14" s="445" t="str">
        <f t="shared" si="7"/>
        <v/>
      </c>
      <c r="K14" s="445" t="str">
        <f t="shared" si="7"/>
        <v/>
      </c>
      <c r="L14" s="445" t="str">
        <f t="shared" si="7"/>
        <v/>
      </c>
      <c r="M14" s="445" t="str">
        <f t="shared" si="7"/>
        <v/>
      </c>
      <c r="N14" s="446"/>
      <c r="O14" s="446"/>
      <c r="P14" s="446"/>
      <c r="Q14" s="446"/>
      <c r="R14" s="446"/>
      <c r="S14" s="446"/>
      <c r="T14" s="446"/>
      <c r="U14" s="446"/>
      <c r="V14" s="446"/>
      <c r="W14" s="446"/>
      <c r="X14" s="446"/>
      <c r="Y14" s="446"/>
    </row>
    <row r="15" spans="1:25">
      <c r="A15" s="448" t="s">
        <v>506</v>
      </c>
      <c r="B15" s="449" t="str">
        <f>IF(B9="","",B12/(6*B14))</f>
        <v/>
      </c>
      <c r="C15" s="449" t="str">
        <f t="shared" ref="C15:M15" si="8">IF(C9="","",C12/(6*C14))</f>
        <v/>
      </c>
      <c r="D15" s="449" t="str">
        <f t="shared" si="8"/>
        <v/>
      </c>
      <c r="E15" s="449" t="str">
        <f t="shared" si="8"/>
        <v/>
      </c>
      <c r="F15" s="449" t="str">
        <f t="shared" si="8"/>
        <v/>
      </c>
      <c r="G15" s="449" t="str">
        <f t="shared" si="8"/>
        <v/>
      </c>
      <c r="H15" s="449" t="str">
        <f t="shared" si="8"/>
        <v/>
      </c>
      <c r="I15" s="449" t="str">
        <f t="shared" si="8"/>
        <v/>
      </c>
      <c r="J15" s="449" t="str">
        <f t="shared" si="8"/>
        <v/>
      </c>
      <c r="K15" s="449" t="str">
        <f t="shared" si="8"/>
        <v/>
      </c>
      <c r="L15" s="449" t="str">
        <f t="shared" si="8"/>
        <v/>
      </c>
      <c r="M15" s="449" t="str">
        <f t="shared" si="8"/>
        <v/>
      </c>
      <c r="N15" s="446"/>
      <c r="O15" s="446"/>
      <c r="P15" s="446"/>
      <c r="Q15" s="446"/>
      <c r="R15" s="446"/>
      <c r="S15" s="446"/>
      <c r="T15" s="446"/>
      <c r="U15" s="446"/>
      <c r="V15" s="446"/>
      <c r="W15" s="446"/>
      <c r="X15" s="446"/>
      <c r="Y15" s="446"/>
    </row>
    <row r="16" spans="1:25">
      <c r="A16" s="448" t="s">
        <v>507</v>
      </c>
      <c r="B16" s="449" t="str">
        <f>IF(B9="","",MIN(B17:B18))</f>
        <v/>
      </c>
      <c r="C16" s="449" t="str">
        <f t="shared" ref="C16:M16" si="9">IF(C9="","",MIN(C17:C18))</f>
        <v/>
      </c>
      <c r="D16" s="449" t="str">
        <f t="shared" si="9"/>
        <v/>
      </c>
      <c r="E16" s="449" t="str">
        <f t="shared" si="9"/>
        <v/>
      </c>
      <c r="F16" s="449" t="str">
        <f t="shared" si="9"/>
        <v/>
      </c>
      <c r="G16" s="449" t="str">
        <f t="shared" si="9"/>
        <v/>
      </c>
      <c r="H16" s="449" t="str">
        <f t="shared" si="9"/>
        <v/>
      </c>
      <c r="I16" s="449" t="str">
        <f t="shared" si="9"/>
        <v/>
      </c>
      <c r="J16" s="449" t="str">
        <f t="shared" si="9"/>
        <v/>
      </c>
      <c r="K16" s="449" t="str">
        <f t="shared" si="9"/>
        <v/>
      </c>
      <c r="L16" s="449" t="str">
        <f t="shared" si="9"/>
        <v/>
      </c>
      <c r="M16" s="449" t="str">
        <f t="shared" si="9"/>
        <v/>
      </c>
      <c r="N16" s="446"/>
      <c r="O16" s="446"/>
      <c r="P16" s="446"/>
      <c r="Q16" s="446"/>
      <c r="R16" s="446"/>
      <c r="S16" s="446"/>
      <c r="T16" s="446"/>
      <c r="U16" s="446"/>
      <c r="V16" s="446"/>
      <c r="W16" s="446"/>
      <c r="X16" s="446"/>
      <c r="Y16" s="446"/>
    </row>
    <row r="17" spans="1:25">
      <c r="A17" s="444" t="s">
        <v>508</v>
      </c>
      <c r="B17" s="445" t="str">
        <f>IF(B9="","",MIN((B7-B9)/(3*B14)))</f>
        <v/>
      </c>
      <c r="C17" s="445" t="str">
        <f t="shared" ref="C17:M17" si="10">IF(C9="","",MIN((C7-C9)/(3*C14)))</f>
        <v/>
      </c>
      <c r="D17" s="445" t="str">
        <f t="shared" si="10"/>
        <v/>
      </c>
      <c r="E17" s="445" t="str">
        <f t="shared" si="10"/>
        <v/>
      </c>
      <c r="F17" s="445" t="str">
        <f t="shared" si="10"/>
        <v/>
      </c>
      <c r="G17" s="445" t="str">
        <f t="shared" si="10"/>
        <v/>
      </c>
      <c r="H17" s="445" t="str">
        <f t="shared" si="10"/>
        <v/>
      </c>
      <c r="I17" s="445" t="str">
        <f t="shared" si="10"/>
        <v/>
      </c>
      <c r="J17" s="445" t="str">
        <f t="shared" si="10"/>
        <v/>
      </c>
      <c r="K17" s="445" t="str">
        <f t="shared" si="10"/>
        <v/>
      </c>
      <c r="L17" s="445" t="str">
        <f t="shared" si="10"/>
        <v/>
      </c>
      <c r="M17" s="445" t="str">
        <f t="shared" si="10"/>
        <v/>
      </c>
      <c r="N17" s="446"/>
      <c r="O17" s="446"/>
      <c r="P17" s="446"/>
      <c r="Q17" s="446"/>
      <c r="R17" s="446"/>
      <c r="S17" s="446"/>
      <c r="T17" s="446"/>
      <c r="U17" s="446"/>
      <c r="V17" s="446"/>
      <c r="W17" s="446"/>
      <c r="X17" s="446"/>
      <c r="Y17" s="446"/>
    </row>
    <row r="18" spans="1:25">
      <c r="A18" s="444" t="s">
        <v>509</v>
      </c>
      <c r="B18" s="445" t="str">
        <f>IF(B9="","",(B9-B8)/(3*B14))</f>
        <v/>
      </c>
      <c r="C18" s="445" t="str">
        <f t="shared" ref="C18:M18" si="11">IF(C9="","",(C9-C8)/(3*C14))</f>
        <v/>
      </c>
      <c r="D18" s="445" t="str">
        <f t="shared" si="11"/>
        <v/>
      </c>
      <c r="E18" s="445" t="str">
        <f t="shared" si="11"/>
        <v/>
      </c>
      <c r="F18" s="445" t="str">
        <f t="shared" si="11"/>
        <v/>
      </c>
      <c r="G18" s="445" t="str">
        <f t="shared" si="11"/>
        <v/>
      </c>
      <c r="H18" s="445" t="str">
        <f t="shared" si="11"/>
        <v/>
      </c>
      <c r="I18" s="445" t="str">
        <f t="shared" si="11"/>
        <v/>
      </c>
      <c r="J18" s="445" t="str">
        <f t="shared" si="11"/>
        <v/>
      </c>
      <c r="K18" s="445" t="str">
        <f t="shared" si="11"/>
        <v/>
      </c>
      <c r="L18" s="445" t="str">
        <f t="shared" si="11"/>
        <v/>
      </c>
      <c r="M18" s="445" t="str">
        <f t="shared" si="11"/>
        <v/>
      </c>
      <c r="N18" s="446"/>
      <c r="O18" s="446"/>
      <c r="P18" s="446"/>
      <c r="Q18" s="446"/>
      <c r="R18" s="446"/>
      <c r="S18" s="446"/>
      <c r="T18" s="446"/>
      <c r="U18" s="446"/>
      <c r="V18" s="446"/>
      <c r="W18" s="446"/>
      <c r="X18" s="446"/>
      <c r="Y18" s="446"/>
    </row>
    <row r="19" spans="1:25">
      <c r="A19" s="448" t="s">
        <v>510</v>
      </c>
      <c r="B19" s="449" t="str">
        <f>IF(B9="","",B12/(6*B13))</f>
        <v/>
      </c>
      <c r="C19" s="449" t="str">
        <f t="shared" ref="C19:M19" si="12">IF(C9="","",C12/(6*C13))</f>
        <v/>
      </c>
      <c r="D19" s="449" t="str">
        <f t="shared" si="12"/>
        <v/>
      </c>
      <c r="E19" s="449" t="str">
        <f t="shared" si="12"/>
        <v/>
      </c>
      <c r="F19" s="449" t="str">
        <f t="shared" si="12"/>
        <v/>
      </c>
      <c r="G19" s="449" t="str">
        <f t="shared" si="12"/>
        <v/>
      </c>
      <c r="H19" s="449" t="str">
        <f t="shared" si="12"/>
        <v/>
      </c>
      <c r="I19" s="449" t="str">
        <f t="shared" si="12"/>
        <v/>
      </c>
      <c r="J19" s="449" t="str">
        <f t="shared" si="12"/>
        <v/>
      </c>
      <c r="K19" s="449" t="str">
        <f t="shared" si="12"/>
        <v/>
      </c>
      <c r="L19" s="449" t="str">
        <f t="shared" si="12"/>
        <v/>
      </c>
      <c r="M19" s="449" t="str">
        <f t="shared" si="12"/>
        <v/>
      </c>
      <c r="N19" s="446"/>
      <c r="O19" s="446"/>
      <c r="P19" s="446"/>
      <c r="Q19" s="446"/>
      <c r="R19" s="446"/>
      <c r="S19" s="446"/>
      <c r="T19" s="446"/>
      <c r="U19" s="446"/>
      <c r="V19" s="446"/>
      <c r="W19" s="446"/>
      <c r="X19" s="446"/>
      <c r="Y19" s="446"/>
    </row>
    <row r="20" spans="1:25">
      <c r="A20" s="448" t="s">
        <v>511</v>
      </c>
      <c r="B20" s="449" t="str">
        <f>IF(B9="","",MIN(B21:B22))</f>
        <v/>
      </c>
      <c r="C20" s="449" t="str">
        <f t="shared" ref="C20:M20" si="13">IF(C9="","",MIN(C21:C22))</f>
        <v/>
      </c>
      <c r="D20" s="449" t="str">
        <f t="shared" si="13"/>
        <v/>
      </c>
      <c r="E20" s="449" t="str">
        <f t="shared" si="13"/>
        <v/>
      </c>
      <c r="F20" s="449" t="str">
        <f t="shared" si="13"/>
        <v/>
      </c>
      <c r="G20" s="449" t="str">
        <f t="shared" si="13"/>
        <v/>
      </c>
      <c r="H20" s="449" t="str">
        <f t="shared" si="13"/>
        <v/>
      </c>
      <c r="I20" s="449" t="str">
        <f t="shared" si="13"/>
        <v/>
      </c>
      <c r="J20" s="449" t="str">
        <f t="shared" si="13"/>
        <v/>
      </c>
      <c r="K20" s="449" t="str">
        <f t="shared" si="13"/>
        <v/>
      </c>
      <c r="L20" s="449" t="str">
        <f t="shared" si="13"/>
        <v/>
      </c>
      <c r="M20" s="449" t="str">
        <f t="shared" si="13"/>
        <v/>
      </c>
      <c r="N20" s="446"/>
      <c r="O20" s="446"/>
      <c r="P20" s="446"/>
      <c r="Q20" s="446"/>
      <c r="R20" s="446"/>
      <c r="S20" s="446"/>
      <c r="T20" s="446"/>
      <c r="U20" s="446"/>
      <c r="V20" s="446"/>
      <c r="W20" s="446"/>
      <c r="X20" s="446"/>
      <c r="Y20" s="446"/>
    </row>
    <row r="21" spans="1:25">
      <c r="A21" s="450" t="s">
        <v>512</v>
      </c>
      <c r="B21" s="451" t="str">
        <f>IF(B9="","",MIN((B7-B9)/(3*B13)))</f>
        <v/>
      </c>
      <c r="C21" s="451" t="str">
        <f t="shared" ref="C21:M21" si="14">IF(C9="","",MIN((C7-C9)/(3*C13)))</f>
        <v/>
      </c>
      <c r="D21" s="451" t="str">
        <f t="shared" si="14"/>
        <v/>
      </c>
      <c r="E21" s="451" t="str">
        <f t="shared" si="14"/>
        <v/>
      </c>
      <c r="F21" s="451" t="str">
        <f t="shared" si="14"/>
        <v/>
      </c>
      <c r="G21" s="451" t="str">
        <f t="shared" si="14"/>
        <v/>
      </c>
      <c r="H21" s="451" t="str">
        <f t="shared" si="14"/>
        <v/>
      </c>
      <c r="I21" s="451" t="str">
        <f t="shared" si="14"/>
        <v/>
      </c>
      <c r="J21" s="451" t="str">
        <f t="shared" si="14"/>
        <v/>
      </c>
      <c r="K21" s="451" t="str">
        <f t="shared" si="14"/>
        <v/>
      </c>
      <c r="L21" s="451" t="str">
        <f t="shared" si="14"/>
        <v/>
      </c>
      <c r="M21" s="451" t="str">
        <f t="shared" si="14"/>
        <v/>
      </c>
      <c r="N21" s="452"/>
      <c r="O21" s="452"/>
      <c r="P21" s="452"/>
      <c r="Q21" s="452"/>
      <c r="R21" s="452"/>
      <c r="S21" s="452"/>
      <c r="T21" s="452"/>
      <c r="U21" s="452"/>
      <c r="V21" s="452"/>
      <c r="W21" s="452"/>
      <c r="X21" s="452"/>
      <c r="Y21" s="452"/>
    </row>
    <row r="22" spans="1:25" ht="14" thickBot="1">
      <c r="A22" s="453" t="s">
        <v>513</v>
      </c>
      <c r="B22" s="454" t="str">
        <f>IF(B9="","",(B9-B8)/(3*B13))</f>
        <v/>
      </c>
      <c r="C22" s="454" t="str">
        <f t="shared" ref="C22:M22" si="15">IF(C9="","",(C9-C8)/(3*C13))</f>
        <v/>
      </c>
      <c r="D22" s="454" t="str">
        <f t="shared" si="15"/>
        <v/>
      </c>
      <c r="E22" s="454" t="str">
        <f t="shared" si="15"/>
        <v/>
      </c>
      <c r="F22" s="454" t="str">
        <f t="shared" si="15"/>
        <v/>
      </c>
      <c r="G22" s="454" t="str">
        <f t="shared" si="15"/>
        <v/>
      </c>
      <c r="H22" s="454" t="str">
        <f t="shared" si="15"/>
        <v/>
      </c>
      <c r="I22" s="454" t="str">
        <f t="shared" si="15"/>
        <v/>
      </c>
      <c r="J22" s="454" t="str">
        <f t="shared" si="15"/>
        <v/>
      </c>
      <c r="K22" s="454" t="str">
        <f t="shared" si="15"/>
        <v/>
      </c>
      <c r="L22" s="454" t="str">
        <f t="shared" si="15"/>
        <v/>
      </c>
      <c r="M22" s="454" t="str">
        <f t="shared" si="15"/>
        <v/>
      </c>
      <c r="N22" s="455"/>
      <c r="O22" s="455"/>
      <c r="P22" s="455"/>
      <c r="Q22" s="455"/>
      <c r="R22" s="455"/>
      <c r="S22" s="455"/>
      <c r="T22" s="455"/>
      <c r="U22" s="455"/>
      <c r="V22" s="455"/>
      <c r="W22" s="455"/>
      <c r="X22" s="455"/>
      <c r="Y22" s="455"/>
    </row>
    <row r="23" spans="1:25" ht="14" thickBot="1">
      <c r="A23" s="456"/>
      <c r="B23" s="457"/>
      <c r="C23" s="457"/>
      <c r="D23" s="457"/>
      <c r="E23" s="457"/>
      <c r="F23" s="457"/>
      <c r="G23" s="457"/>
      <c r="H23" s="457"/>
      <c r="I23" s="457"/>
      <c r="J23" s="457"/>
      <c r="K23" s="457"/>
      <c r="L23" s="457"/>
      <c r="M23" s="458"/>
      <c r="N23" s="459"/>
      <c r="O23" s="459"/>
      <c r="P23" s="459"/>
      <c r="Q23" s="459"/>
      <c r="R23" s="459"/>
      <c r="S23" s="459"/>
      <c r="T23" s="459"/>
      <c r="U23" s="459"/>
      <c r="V23" s="459"/>
      <c r="W23" s="459"/>
      <c r="X23" s="459"/>
      <c r="Y23" s="459"/>
    </row>
    <row r="24" spans="1:25" ht="26.25" customHeight="1">
      <c r="A24" s="460" t="s">
        <v>514</v>
      </c>
      <c r="B24" s="461" t="s">
        <v>475</v>
      </c>
      <c r="C24" s="461" t="s">
        <v>476</v>
      </c>
      <c r="D24" s="461" t="s">
        <v>477</v>
      </c>
      <c r="E24" s="461" t="s">
        <v>478</v>
      </c>
      <c r="F24" s="461" t="s">
        <v>479</v>
      </c>
      <c r="G24" s="461" t="s">
        <v>480</v>
      </c>
      <c r="H24" s="461" t="s">
        <v>481</v>
      </c>
      <c r="I24" s="461" t="s">
        <v>482</v>
      </c>
      <c r="J24" s="461" t="s">
        <v>483</v>
      </c>
      <c r="K24" s="461" t="s">
        <v>484</v>
      </c>
      <c r="L24" s="461" t="s">
        <v>485</v>
      </c>
      <c r="M24" s="461" t="s">
        <v>486</v>
      </c>
      <c r="N24" s="462" t="s">
        <v>515</v>
      </c>
      <c r="O24" s="462" t="s">
        <v>515</v>
      </c>
      <c r="P24" s="462" t="s">
        <v>515</v>
      </c>
      <c r="Q24" s="462" t="s">
        <v>515</v>
      </c>
      <c r="R24" s="462" t="s">
        <v>515</v>
      </c>
      <c r="S24" s="462" t="s">
        <v>515</v>
      </c>
      <c r="T24" s="462" t="s">
        <v>515</v>
      </c>
      <c r="U24" s="462" t="s">
        <v>515</v>
      </c>
      <c r="V24" s="462" t="s">
        <v>515</v>
      </c>
      <c r="W24" s="462" t="s">
        <v>515</v>
      </c>
      <c r="X24" s="462" t="s">
        <v>515</v>
      </c>
      <c r="Y24" s="462" t="s">
        <v>515</v>
      </c>
    </row>
    <row r="25" spans="1:25">
      <c r="A25" s="463">
        <v>1</v>
      </c>
      <c r="B25" s="433"/>
      <c r="C25" s="433"/>
      <c r="D25" s="433"/>
      <c r="E25" s="433"/>
      <c r="F25" s="433"/>
      <c r="G25" s="433"/>
      <c r="H25" s="433"/>
      <c r="I25" s="433"/>
      <c r="J25" s="433"/>
      <c r="K25" s="433"/>
      <c r="L25" s="433"/>
      <c r="M25" s="433"/>
      <c r="N25" s="464"/>
      <c r="O25" s="464"/>
      <c r="P25" s="464"/>
      <c r="Q25" s="464"/>
      <c r="R25" s="464"/>
      <c r="S25" s="464"/>
      <c r="T25" s="464"/>
      <c r="U25" s="464"/>
      <c r="V25" s="464"/>
      <c r="W25" s="464"/>
      <c r="X25" s="464"/>
      <c r="Y25" s="464"/>
    </row>
    <row r="26" spans="1:25">
      <c r="A26" s="463">
        <v>2</v>
      </c>
      <c r="B26" s="433"/>
      <c r="C26" s="433"/>
      <c r="D26" s="433"/>
      <c r="E26" s="433"/>
      <c r="F26" s="433"/>
      <c r="G26" s="433"/>
      <c r="H26" s="433"/>
      <c r="I26" s="433"/>
      <c r="J26" s="433"/>
      <c r="K26" s="433"/>
      <c r="L26" s="433"/>
      <c r="M26" s="433"/>
      <c r="N26" s="464" t="str">
        <f>IF(B26="","",ABS(B25-B26))</f>
        <v/>
      </c>
      <c r="O26" s="464" t="str">
        <f t="shared" ref="O26:Y41" si="16">IF(C26="","",ABS(C25-C26))</f>
        <v/>
      </c>
      <c r="P26" s="464" t="str">
        <f t="shared" si="16"/>
        <v/>
      </c>
      <c r="Q26" s="464" t="str">
        <f t="shared" si="16"/>
        <v/>
      </c>
      <c r="R26" s="464" t="str">
        <f t="shared" si="16"/>
        <v/>
      </c>
      <c r="S26" s="464" t="str">
        <f t="shared" si="16"/>
        <v/>
      </c>
      <c r="T26" s="464" t="str">
        <f t="shared" si="16"/>
        <v/>
      </c>
      <c r="U26" s="464" t="str">
        <f t="shared" si="16"/>
        <v/>
      </c>
      <c r="V26" s="464" t="str">
        <f t="shared" si="16"/>
        <v/>
      </c>
      <c r="W26" s="464" t="str">
        <f t="shared" si="16"/>
        <v/>
      </c>
      <c r="X26" s="464" t="str">
        <f t="shared" si="16"/>
        <v/>
      </c>
      <c r="Y26" s="464" t="str">
        <f t="shared" si="16"/>
        <v/>
      </c>
    </row>
    <row r="27" spans="1:25">
      <c r="A27" s="463">
        <v>3</v>
      </c>
      <c r="B27" s="433"/>
      <c r="C27" s="433"/>
      <c r="D27" s="433"/>
      <c r="E27" s="433"/>
      <c r="F27" s="433"/>
      <c r="G27" s="433"/>
      <c r="H27" s="433"/>
      <c r="I27" s="433"/>
      <c r="J27" s="433"/>
      <c r="K27" s="433"/>
      <c r="L27" s="433"/>
      <c r="M27" s="433"/>
      <c r="N27" s="464" t="str">
        <f t="shared" ref="N27:Y61" si="17">IF(B27="","",ABS(B26-B27))</f>
        <v/>
      </c>
      <c r="O27" s="464" t="str">
        <f t="shared" si="16"/>
        <v/>
      </c>
      <c r="P27" s="464" t="str">
        <f t="shared" si="16"/>
        <v/>
      </c>
      <c r="Q27" s="464" t="str">
        <f t="shared" si="16"/>
        <v/>
      </c>
      <c r="R27" s="464" t="str">
        <f t="shared" si="16"/>
        <v/>
      </c>
      <c r="S27" s="464" t="str">
        <f t="shared" si="16"/>
        <v/>
      </c>
      <c r="T27" s="464" t="str">
        <f t="shared" si="16"/>
        <v/>
      </c>
      <c r="U27" s="464" t="str">
        <f t="shared" si="16"/>
        <v/>
      </c>
      <c r="V27" s="464" t="str">
        <f t="shared" si="16"/>
        <v/>
      </c>
      <c r="W27" s="464" t="str">
        <f t="shared" si="16"/>
        <v/>
      </c>
      <c r="X27" s="464" t="str">
        <f t="shared" si="16"/>
        <v/>
      </c>
      <c r="Y27" s="464" t="str">
        <f t="shared" si="16"/>
        <v/>
      </c>
    </row>
    <row r="28" spans="1:25">
      <c r="A28" s="463">
        <v>4</v>
      </c>
      <c r="B28" s="433"/>
      <c r="C28" s="433"/>
      <c r="D28" s="433"/>
      <c r="E28" s="433"/>
      <c r="F28" s="433"/>
      <c r="G28" s="433"/>
      <c r="H28" s="433"/>
      <c r="I28" s="433"/>
      <c r="J28" s="433"/>
      <c r="K28" s="433"/>
      <c r="L28" s="433"/>
      <c r="M28" s="433"/>
      <c r="N28" s="464" t="str">
        <f t="shared" si="17"/>
        <v/>
      </c>
      <c r="O28" s="464" t="str">
        <f t="shared" si="16"/>
        <v/>
      </c>
      <c r="P28" s="464" t="str">
        <f t="shared" si="16"/>
        <v/>
      </c>
      <c r="Q28" s="464" t="str">
        <f t="shared" si="16"/>
        <v/>
      </c>
      <c r="R28" s="464" t="str">
        <f t="shared" si="16"/>
        <v/>
      </c>
      <c r="S28" s="464" t="str">
        <f t="shared" si="16"/>
        <v/>
      </c>
      <c r="T28" s="464" t="str">
        <f t="shared" si="16"/>
        <v/>
      </c>
      <c r="U28" s="464" t="str">
        <f t="shared" si="16"/>
        <v/>
      </c>
      <c r="V28" s="464" t="str">
        <f t="shared" si="16"/>
        <v/>
      </c>
      <c r="W28" s="464" t="str">
        <f t="shared" si="16"/>
        <v/>
      </c>
      <c r="X28" s="464" t="str">
        <f t="shared" si="16"/>
        <v/>
      </c>
      <c r="Y28" s="464" t="str">
        <f t="shared" si="16"/>
        <v/>
      </c>
    </row>
    <row r="29" spans="1:25">
      <c r="A29" s="463">
        <v>5</v>
      </c>
      <c r="B29" s="433"/>
      <c r="C29" s="433"/>
      <c r="D29" s="433"/>
      <c r="E29" s="433"/>
      <c r="F29" s="433"/>
      <c r="G29" s="433"/>
      <c r="H29" s="433"/>
      <c r="I29" s="433"/>
      <c r="J29" s="433"/>
      <c r="K29" s="433"/>
      <c r="L29" s="433"/>
      <c r="M29" s="433"/>
      <c r="N29" s="464" t="str">
        <f t="shared" si="17"/>
        <v/>
      </c>
      <c r="O29" s="464" t="str">
        <f t="shared" si="16"/>
        <v/>
      </c>
      <c r="P29" s="464" t="str">
        <f t="shared" si="16"/>
        <v/>
      </c>
      <c r="Q29" s="464" t="str">
        <f t="shared" si="16"/>
        <v/>
      </c>
      <c r="R29" s="464" t="str">
        <f t="shared" si="16"/>
        <v/>
      </c>
      <c r="S29" s="464" t="str">
        <f t="shared" si="16"/>
        <v/>
      </c>
      <c r="T29" s="464" t="str">
        <f t="shared" si="16"/>
        <v/>
      </c>
      <c r="U29" s="464" t="str">
        <f t="shared" si="16"/>
        <v/>
      </c>
      <c r="V29" s="464" t="str">
        <f t="shared" si="16"/>
        <v/>
      </c>
      <c r="W29" s="464" t="str">
        <f t="shared" si="16"/>
        <v/>
      </c>
      <c r="X29" s="464" t="str">
        <f t="shared" si="16"/>
        <v/>
      </c>
      <c r="Y29" s="464" t="str">
        <f t="shared" si="16"/>
        <v/>
      </c>
    </row>
    <row r="30" spans="1:25">
      <c r="A30" s="463">
        <v>6</v>
      </c>
      <c r="B30" s="433"/>
      <c r="C30" s="433"/>
      <c r="D30" s="433"/>
      <c r="E30" s="433"/>
      <c r="F30" s="433"/>
      <c r="G30" s="433"/>
      <c r="H30" s="433"/>
      <c r="I30" s="433"/>
      <c r="J30" s="433"/>
      <c r="K30" s="433"/>
      <c r="L30" s="433"/>
      <c r="M30" s="433"/>
      <c r="N30" s="464" t="str">
        <f t="shared" si="17"/>
        <v/>
      </c>
      <c r="O30" s="464" t="str">
        <f t="shared" si="16"/>
        <v/>
      </c>
      <c r="P30" s="464" t="str">
        <f t="shared" si="16"/>
        <v/>
      </c>
      <c r="Q30" s="464" t="str">
        <f t="shared" si="16"/>
        <v/>
      </c>
      <c r="R30" s="464" t="str">
        <f t="shared" si="16"/>
        <v/>
      </c>
      <c r="S30" s="464" t="str">
        <f t="shared" si="16"/>
        <v/>
      </c>
      <c r="T30" s="464" t="str">
        <f t="shared" si="16"/>
        <v/>
      </c>
      <c r="U30" s="464" t="str">
        <f t="shared" si="16"/>
        <v/>
      </c>
      <c r="V30" s="464" t="str">
        <f t="shared" si="16"/>
        <v/>
      </c>
      <c r="W30" s="464" t="str">
        <f t="shared" si="16"/>
        <v/>
      </c>
      <c r="X30" s="464" t="str">
        <f t="shared" si="16"/>
        <v/>
      </c>
      <c r="Y30" s="464" t="str">
        <f t="shared" si="16"/>
        <v/>
      </c>
    </row>
    <row r="31" spans="1:25">
      <c r="A31" s="463">
        <v>7</v>
      </c>
      <c r="B31" s="433"/>
      <c r="C31" s="433"/>
      <c r="D31" s="433"/>
      <c r="E31" s="433"/>
      <c r="F31" s="433"/>
      <c r="G31" s="433"/>
      <c r="H31" s="433"/>
      <c r="I31" s="433"/>
      <c r="J31" s="433"/>
      <c r="K31" s="433"/>
      <c r="L31" s="433"/>
      <c r="M31" s="433"/>
      <c r="N31" s="464" t="str">
        <f t="shared" si="17"/>
        <v/>
      </c>
      <c r="O31" s="464" t="str">
        <f t="shared" si="16"/>
        <v/>
      </c>
      <c r="P31" s="464" t="str">
        <f t="shared" si="16"/>
        <v/>
      </c>
      <c r="Q31" s="464" t="str">
        <f t="shared" si="16"/>
        <v/>
      </c>
      <c r="R31" s="464" t="str">
        <f t="shared" si="16"/>
        <v/>
      </c>
      <c r="S31" s="464" t="str">
        <f t="shared" si="16"/>
        <v/>
      </c>
      <c r="T31" s="464" t="str">
        <f t="shared" si="16"/>
        <v/>
      </c>
      <c r="U31" s="464" t="str">
        <f t="shared" si="16"/>
        <v/>
      </c>
      <c r="V31" s="464" t="str">
        <f t="shared" si="16"/>
        <v/>
      </c>
      <c r="W31" s="464" t="str">
        <f t="shared" si="16"/>
        <v/>
      </c>
      <c r="X31" s="464" t="str">
        <f t="shared" si="16"/>
        <v/>
      </c>
      <c r="Y31" s="464" t="str">
        <f t="shared" si="16"/>
        <v/>
      </c>
    </row>
    <row r="32" spans="1:25">
      <c r="A32" s="463">
        <v>8</v>
      </c>
      <c r="B32" s="433"/>
      <c r="C32" s="433"/>
      <c r="D32" s="433"/>
      <c r="E32" s="433"/>
      <c r="F32" s="433"/>
      <c r="G32" s="433"/>
      <c r="H32" s="433"/>
      <c r="I32" s="433"/>
      <c r="J32" s="433"/>
      <c r="K32" s="433"/>
      <c r="L32" s="433"/>
      <c r="M32" s="433"/>
      <c r="N32" s="464" t="str">
        <f t="shared" si="17"/>
        <v/>
      </c>
      <c r="O32" s="464" t="str">
        <f t="shared" si="16"/>
        <v/>
      </c>
      <c r="P32" s="464" t="str">
        <f t="shared" si="16"/>
        <v/>
      </c>
      <c r="Q32" s="464" t="str">
        <f t="shared" si="16"/>
        <v/>
      </c>
      <c r="R32" s="464" t="str">
        <f t="shared" si="16"/>
        <v/>
      </c>
      <c r="S32" s="464" t="str">
        <f t="shared" si="16"/>
        <v/>
      </c>
      <c r="T32" s="464" t="str">
        <f t="shared" si="16"/>
        <v/>
      </c>
      <c r="U32" s="464" t="str">
        <f t="shared" si="16"/>
        <v/>
      </c>
      <c r="V32" s="464" t="str">
        <f t="shared" si="16"/>
        <v/>
      </c>
      <c r="W32" s="464" t="str">
        <f t="shared" si="16"/>
        <v/>
      </c>
      <c r="X32" s="464" t="str">
        <f t="shared" si="16"/>
        <v/>
      </c>
      <c r="Y32" s="464" t="str">
        <f t="shared" si="16"/>
        <v/>
      </c>
    </row>
    <row r="33" spans="1:25">
      <c r="A33" s="463">
        <v>9</v>
      </c>
      <c r="B33" s="433"/>
      <c r="C33" s="433"/>
      <c r="D33" s="433"/>
      <c r="E33" s="433"/>
      <c r="F33" s="433"/>
      <c r="G33" s="433"/>
      <c r="H33" s="433"/>
      <c r="I33" s="433"/>
      <c r="J33" s="433"/>
      <c r="K33" s="433"/>
      <c r="L33" s="433"/>
      <c r="M33" s="465"/>
      <c r="N33" s="464" t="str">
        <f t="shared" si="17"/>
        <v/>
      </c>
      <c r="O33" s="464" t="str">
        <f t="shared" si="16"/>
        <v/>
      </c>
      <c r="P33" s="464" t="str">
        <f t="shared" si="16"/>
        <v/>
      </c>
      <c r="Q33" s="464" t="str">
        <f t="shared" si="16"/>
        <v/>
      </c>
      <c r="R33" s="464" t="str">
        <f t="shared" si="16"/>
        <v/>
      </c>
      <c r="S33" s="464" t="str">
        <f t="shared" si="16"/>
        <v/>
      </c>
      <c r="T33" s="464" t="str">
        <f t="shared" si="16"/>
        <v/>
      </c>
      <c r="U33" s="464" t="str">
        <f t="shared" si="16"/>
        <v/>
      </c>
      <c r="V33" s="464" t="str">
        <f t="shared" si="16"/>
        <v/>
      </c>
      <c r="W33" s="464" t="str">
        <f t="shared" si="16"/>
        <v/>
      </c>
      <c r="X33" s="464" t="str">
        <f t="shared" si="16"/>
        <v/>
      </c>
      <c r="Y33" s="464" t="str">
        <f t="shared" si="16"/>
        <v/>
      </c>
    </row>
    <row r="34" spans="1:25">
      <c r="A34" s="463">
        <v>10</v>
      </c>
      <c r="B34" s="433"/>
      <c r="C34" s="433"/>
      <c r="D34" s="433"/>
      <c r="E34" s="433"/>
      <c r="F34" s="433"/>
      <c r="G34" s="433"/>
      <c r="H34" s="433"/>
      <c r="I34" s="433"/>
      <c r="J34" s="433"/>
      <c r="K34" s="433"/>
      <c r="L34" s="433"/>
      <c r="M34" s="465"/>
      <c r="N34" s="464" t="str">
        <f t="shared" si="17"/>
        <v/>
      </c>
      <c r="O34" s="464" t="str">
        <f t="shared" si="16"/>
        <v/>
      </c>
      <c r="P34" s="464" t="str">
        <f t="shared" si="16"/>
        <v/>
      </c>
      <c r="Q34" s="464" t="str">
        <f t="shared" si="16"/>
        <v/>
      </c>
      <c r="R34" s="464" t="str">
        <f t="shared" si="16"/>
        <v/>
      </c>
      <c r="S34" s="464" t="str">
        <f t="shared" si="16"/>
        <v/>
      </c>
      <c r="T34" s="464" t="str">
        <f t="shared" si="16"/>
        <v/>
      </c>
      <c r="U34" s="464" t="str">
        <f t="shared" si="16"/>
        <v/>
      </c>
      <c r="V34" s="464" t="str">
        <f t="shared" si="16"/>
        <v/>
      </c>
      <c r="W34" s="464" t="str">
        <f t="shared" si="16"/>
        <v/>
      </c>
      <c r="X34" s="464" t="str">
        <f t="shared" si="16"/>
        <v/>
      </c>
      <c r="Y34" s="464" t="str">
        <f t="shared" si="16"/>
        <v/>
      </c>
    </row>
    <row r="35" spans="1:25">
      <c r="A35" s="463">
        <v>11</v>
      </c>
      <c r="B35" s="433"/>
      <c r="C35" s="433"/>
      <c r="D35" s="433"/>
      <c r="E35" s="433"/>
      <c r="F35" s="433"/>
      <c r="G35" s="433"/>
      <c r="H35" s="433"/>
      <c r="I35" s="433"/>
      <c r="J35" s="433"/>
      <c r="K35" s="433"/>
      <c r="L35" s="433"/>
      <c r="M35" s="465"/>
      <c r="N35" s="464" t="str">
        <f t="shared" si="17"/>
        <v/>
      </c>
      <c r="O35" s="464" t="str">
        <f t="shared" si="16"/>
        <v/>
      </c>
      <c r="P35" s="464" t="str">
        <f t="shared" si="16"/>
        <v/>
      </c>
      <c r="Q35" s="464" t="str">
        <f t="shared" si="16"/>
        <v/>
      </c>
      <c r="R35" s="464" t="str">
        <f t="shared" si="16"/>
        <v/>
      </c>
      <c r="S35" s="464" t="str">
        <f t="shared" si="16"/>
        <v/>
      </c>
      <c r="T35" s="464" t="str">
        <f t="shared" si="16"/>
        <v/>
      </c>
      <c r="U35" s="464" t="str">
        <f t="shared" si="16"/>
        <v/>
      </c>
      <c r="V35" s="464" t="str">
        <f t="shared" si="16"/>
        <v/>
      </c>
      <c r="W35" s="464" t="str">
        <f t="shared" si="16"/>
        <v/>
      </c>
      <c r="X35" s="464" t="str">
        <f t="shared" si="16"/>
        <v/>
      </c>
      <c r="Y35" s="464" t="str">
        <f t="shared" si="16"/>
        <v/>
      </c>
    </row>
    <row r="36" spans="1:25">
      <c r="A36" s="463">
        <v>12</v>
      </c>
      <c r="B36" s="433"/>
      <c r="C36" s="433"/>
      <c r="D36" s="433"/>
      <c r="E36" s="433"/>
      <c r="F36" s="433"/>
      <c r="G36" s="433"/>
      <c r="H36" s="433"/>
      <c r="I36" s="433"/>
      <c r="J36" s="433"/>
      <c r="K36" s="433"/>
      <c r="L36" s="433"/>
      <c r="M36" s="465"/>
      <c r="N36" s="464" t="str">
        <f t="shared" si="17"/>
        <v/>
      </c>
      <c r="O36" s="464" t="str">
        <f t="shared" si="16"/>
        <v/>
      </c>
      <c r="P36" s="464" t="str">
        <f t="shared" si="16"/>
        <v/>
      </c>
      <c r="Q36" s="464" t="str">
        <f t="shared" si="16"/>
        <v/>
      </c>
      <c r="R36" s="464" t="str">
        <f t="shared" si="16"/>
        <v/>
      </c>
      <c r="S36" s="464" t="str">
        <f t="shared" si="16"/>
        <v/>
      </c>
      <c r="T36" s="464" t="str">
        <f t="shared" si="16"/>
        <v/>
      </c>
      <c r="U36" s="464" t="str">
        <f t="shared" si="16"/>
        <v/>
      </c>
      <c r="V36" s="464" t="str">
        <f t="shared" si="16"/>
        <v/>
      </c>
      <c r="W36" s="464" t="str">
        <f t="shared" si="16"/>
        <v/>
      </c>
      <c r="X36" s="464" t="str">
        <f t="shared" si="16"/>
        <v/>
      </c>
      <c r="Y36" s="464" t="str">
        <f t="shared" si="16"/>
        <v/>
      </c>
    </row>
    <row r="37" spans="1:25">
      <c r="A37" s="463">
        <v>13</v>
      </c>
      <c r="B37" s="433"/>
      <c r="C37" s="433"/>
      <c r="D37" s="433"/>
      <c r="E37" s="433"/>
      <c r="F37" s="433"/>
      <c r="G37" s="433"/>
      <c r="H37" s="433"/>
      <c r="I37" s="433"/>
      <c r="J37" s="433"/>
      <c r="K37" s="433"/>
      <c r="L37" s="433"/>
      <c r="M37" s="465"/>
      <c r="N37" s="464" t="str">
        <f t="shared" si="17"/>
        <v/>
      </c>
      <c r="O37" s="464" t="str">
        <f t="shared" si="16"/>
        <v/>
      </c>
      <c r="P37" s="464" t="str">
        <f t="shared" si="16"/>
        <v/>
      </c>
      <c r="Q37" s="464" t="str">
        <f t="shared" si="16"/>
        <v/>
      </c>
      <c r="R37" s="464" t="str">
        <f t="shared" si="16"/>
        <v/>
      </c>
      <c r="S37" s="464" t="str">
        <f t="shared" si="16"/>
        <v/>
      </c>
      <c r="T37" s="464" t="str">
        <f t="shared" si="16"/>
        <v/>
      </c>
      <c r="U37" s="464" t="str">
        <f t="shared" si="16"/>
        <v/>
      </c>
      <c r="V37" s="464" t="str">
        <f t="shared" si="16"/>
        <v/>
      </c>
      <c r="W37" s="464" t="str">
        <f t="shared" si="16"/>
        <v/>
      </c>
      <c r="X37" s="464" t="str">
        <f t="shared" si="16"/>
        <v/>
      </c>
      <c r="Y37" s="464" t="str">
        <f t="shared" si="16"/>
        <v/>
      </c>
    </row>
    <row r="38" spans="1:25">
      <c r="A38" s="463">
        <v>14</v>
      </c>
      <c r="B38" s="433"/>
      <c r="C38" s="433"/>
      <c r="D38" s="433"/>
      <c r="E38" s="433"/>
      <c r="F38" s="433"/>
      <c r="G38" s="433"/>
      <c r="H38" s="433"/>
      <c r="I38" s="433"/>
      <c r="J38" s="433"/>
      <c r="K38" s="433"/>
      <c r="L38" s="433"/>
      <c r="M38" s="465"/>
      <c r="N38" s="464" t="str">
        <f t="shared" si="17"/>
        <v/>
      </c>
      <c r="O38" s="464" t="str">
        <f t="shared" si="16"/>
        <v/>
      </c>
      <c r="P38" s="464" t="str">
        <f t="shared" si="16"/>
        <v/>
      </c>
      <c r="Q38" s="464" t="str">
        <f t="shared" si="16"/>
        <v/>
      </c>
      <c r="R38" s="464" t="str">
        <f t="shared" si="16"/>
        <v/>
      </c>
      <c r="S38" s="464" t="str">
        <f t="shared" si="16"/>
        <v/>
      </c>
      <c r="T38" s="464" t="str">
        <f t="shared" si="16"/>
        <v/>
      </c>
      <c r="U38" s="464" t="str">
        <f t="shared" si="16"/>
        <v/>
      </c>
      <c r="V38" s="464" t="str">
        <f t="shared" si="16"/>
        <v/>
      </c>
      <c r="W38" s="464" t="str">
        <f t="shared" si="16"/>
        <v/>
      </c>
      <c r="X38" s="464" t="str">
        <f t="shared" si="16"/>
        <v/>
      </c>
      <c r="Y38" s="464" t="str">
        <f t="shared" si="16"/>
        <v/>
      </c>
    </row>
    <row r="39" spans="1:25">
      <c r="A39" s="463">
        <v>15</v>
      </c>
      <c r="B39" s="433"/>
      <c r="C39" s="433"/>
      <c r="D39" s="433"/>
      <c r="E39" s="433"/>
      <c r="F39" s="433"/>
      <c r="G39" s="433"/>
      <c r="H39" s="433"/>
      <c r="I39" s="433"/>
      <c r="J39" s="433"/>
      <c r="K39" s="433"/>
      <c r="L39" s="433"/>
      <c r="M39" s="465"/>
      <c r="N39" s="464" t="str">
        <f t="shared" si="17"/>
        <v/>
      </c>
      <c r="O39" s="464" t="str">
        <f t="shared" si="16"/>
        <v/>
      </c>
      <c r="P39" s="464" t="str">
        <f t="shared" si="16"/>
        <v/>
      </c>
      <c r="Q39" s="464" t="str">
        <f t="shared" si="16"/>
        <v/>
      </c>
      <c r="R39" s="464" t="str">
        <f t="shared" si="16"/>
        <v/>
      </c>
      <c r="S39" s="464" t="str">
        <f t="shared" si="16"/>
        <v/>
      </c>
      <c r="T39" s="464" t="str">
        <f t="shared" si="16"/>
        <v/>
      </c>
      <c r="U39" s="464" t="str">
        <f t="shared" si="16"/>
        <v/>
      </c>
      <c r="V39" s="464" t="str">
        <f t="shared" si="16"/>
        <v/>
      </c>
      <c r="W39" s="464" t="str">
        <f t="shared" si="16"/>
        <v/>
      </c>
      <c r="X39" s="464" t="str">
        <f t="shared" si="16"/>
        <v/>
      </c>
      <c r="Y39" s="464" t="str">
        <f t="shared" si="16"/>
        <v/>
      </c>
    </row>
    <row r="40" spans="1:25">
      <c r="A40" s="463">
        <v>16</v>
      </c>
      <c r="B40" s="433"/>
      <c r="C40" s="433"/>
      <c r="D40" s="433"/>
      <c r="E40" s="433"/>
      <c r="F40" s="433"/>
      <c r="G40" s="433"/>
      <c r="H40" s="433"/>
      <c r="I40" s="433"/>
      <c r="J40" s="433"/>
      <c r="K40" s="433"/>
      <c r="L40" s="433"/>
      <c r="M40" s="465"/>
      <c r="N40" s="464" t="str">
        <f t="shared" si="17"/>
        <v/>
      </c>
      <c r="O40" s="464" t="str">
        <f t="shared" si="16"/>
        <v/>
      </c>
      <c r="P40" s="464" t="str">
        <f t="shared" si="16"/>
        <v/>
      </c>
      <c r="Q40" s="464" t="str">
        <f t="shared" si="16"/>
        <v/>
      </c>
      <c r="R40" s="464" t="str">
        <f t="shared" si="16"/>
        <v/>
      </c>
      <c r="S40" s="464" t="str">
        <f t="shared" si="16"/>
        <v/>
      </c>
      <c r="T40" s="464" t="str">
        <f t="shared" si="16"/>
        <v/>
      </c>
      <c r="U40" s="464" t="str">
        <f t="shared" si="16"/>
        <v/>
      </c>
      <c r="V40" s="464" t="str">
        <f t="shared" si="16"/>
        <v/>
      </c>
      <c r="W40" s="464" t="str">
        <f t="shared" si="16"/>
        <v/>
      </c>
      <c r="X40" s="464" t="str">
        <f t="shared" si="16"/>
        <v/>
      </c>
      <c r="Y40" s="464" t="str">
        <f t="shared" si="16"/>
        <v/>
      </c>
    </row>
    <row r="41" spans="1:25">
      <c r="A41" s="463">
        <v>17</v>
      </c>
      <c r="B41" s="433"/>
      <c r="C41" s="433"/>
      <c r="D41" s="433"/>
      <c r="E41" s="433"/>
      <c r="F41" s="433"/>
      <c r="G41" s="433"/>
      <c r="H41" s="433"/>
      <c r="I41" s="433"/>
      <c r="J41" s="433"/>
      <c r="K41" s="433"/>
      <c r="L41" s="433"/>
      <c r="M41" s="465"/>
      <c r="N41" s="464" t="str">
        <f t="shared" si="17"/>
        <v/>
      </c>
      <c r="O41" s="464" t="str">
        <f t="shared" si="16"/>
        <v/>
      </c>
      <c r="P41" s="464" t="str">
        <f t="shared" si="16"/>
        <v/>
      </c>
      <c r="Q41" s="464" t="str">
        <f t="shared" si="16"/>
        <v/>
      </c>
      <c r="R41" s="464" t="str">
        <f t="shared" si="16"/>
        <v/>
      </c>
      <c r="S41" s="464" t="str">
        <f t="shared" si="16"/>
        <v/>
      </c>
      <c r="T41" s="464" t="str">
        <f t="shared" si="16"/>
        <v/>
      </c>
      <c r="U41" s="464" t="str">
        <f t="shared" si="16"/>
        <v/>
      </c>
      <c r="V41" s="464" t="str">
        <f t="shared" si="16"/>
        <v/>
      </c>
      <c r="W41" s="464" t="str">
        <f t="shared" si="16"/>
        <v/>
      </c>
      <c r="X41" s="464" t="str">
        <f t="shared" si="16"/>
        <v/>
      </c>
      <c r="Y41" s="464" t="str">
        <f t="shared" si="16"/>
        <v/>
      </c>
    </row>
    <row r="42" spans="1:25">
      <c r="A42" s="463">
        <v>18</v>
      </c>
      <c r="B42" s="433"/>
      <c r="C42" s="433"/>
      <c r="D42" s="433"/>
      <c r="E42" s="433"/>
      <c r="F42" s="433"/>
      <c r="G42" s="433"/>
      <c r="H42" s="433"/>
      <c r="I42" s="433"/>
      <c r="J42" s="433"/>
      <c r="K42" s="433"/>
      <c r="L42" s="433"/>
      <c r="M42" s="465"/>
      <c r="N42" s="464" t="str">
        <f t="shared" si="17"/>
        <v/>
      </c>
      <c r="O42" s="464" t="str">
        <f t="shared" si="17"/>
        <v/>
      </c>
      <c r="P42" s="464" t="str">
        <f t="shared" si="17"/>
        <v/>
      </c>
      <c r="Q42" s="464" t="str">
        <f t="shared" si="17"/>
        <v/>
      </c>
      <c r="R42" s="464" t="str">
        <f t="shared" si="17"/>
        <v/>
      </c>
      <c r="S42" s="464" t="str">
        <f t="shared" si="17"/>
        <v/>
      </c>
      <c r="T42" s="464" t="str">
        <f t="shared" si="17"/>
        <v/>
      </c>
      <c r="U42" s="464" t="str">
        <f t="shared" si="17"/>
        <v/>
      </c>
      <c r="V42" s="464" t="str">
        <f t="shared" si="17"/>
        <v/>
      </c>
      <c r="W42" s="464" t="str">
        <f t="shared" si="17"/>
        <v/>
      </c>
      <c r="X42" s="464" t="str">
        <f t="shared" si="17"/>
        <v/>
      </c>
      <c r="Y42" s="464" t="str">
        <f t="shared" si="17"/>
        <v/>
      </c>
    </row>
    <row r="43" spans="1:25">
      <c r="A43" s="463">
        <v>19</v>
      </c>
      <c r="B43" s="433"/>
      <c r="C43" s="433"/>
      <c r="D43" s="433"/>
      <c r="E43" s="433"/>
      <c r="F43" s="433"/>
      <c r="G43" s="433"/>
      <c r="H43" s="433"/>
      <c r="I43" s="433"/>
      <c r="J43" s="433"/>
      <c r="K43" s="433"/>
      <c r="L43" s="433"/>
      <c r="M43" s="465"/>
      <c r="N43" s="464" t="str">
        <f t="shared" si="17"/>
        <v/>
      </c>
      <c r="O43" s="464" t="str">
        <f t="shared" si="17"/>
        <v/>
      </c>
      <c r="P43" s="464" t="str">
        <f t="shared" si="17"/>
        <v/>
      </c>
      <c r="Q43" s="464" t="str">
        <f t="shared" si="17"/>
        <v/>
      </c>
      <c r="R43" s="464" t="str">
        <f t="shared" si="17"/>
        <v/>
      </c>
      <c r="S43" s="464" t="str">
        <f t="shared" si="17"/>
        <v/>
      </c>
      <c r="T43" s="464" t="str">
        <f t="shared" si="17"/>
        <v/>
      </c>
      <c r="U43" s="464" t="str">
        <f t="shared" si="17"/>
        <v/>
      </c>
      <c r="V43" s="464" t="str">
        <f t="shared" si="17"/>
        <v/>
      </c>
      <c r="W43" s="464" t="str">
        <f t="shared" si="17"/>
        <v/>
      </c>
      <c r="X43" s="464" t="str">
        <f t="shared" si="17"/>
        <v/>
      </c>
      <c r="Y43" s="464" t="str">
        <f t="shared" si="17"/>
        <v/>
      </c>
    </row>
    <row r="44" spans="1:25">
      <c r="A44" s="463">
        <v>20</v>
      </c>
      <c r="B44" s="433"/>
      <c r="C44" s="433"/>
      <c r="D44" s="433"/>
      <c r="E44" s="433"/>
      <c r="F44" s="433"/>
      <c r="G44" s="433"/>
      <c r="H44" s="433"/>
      <c r="I44" s="433"/>
      <c r="J44" s="433"/>
      <c r="K44" s="433"/>
      <c r="L44" s="433"/>
      <c r="M44" s="465"/>
      <c r="N44" s="464" t="str">
        <f t="shared" si="17"/>
        <v/>
      </c>
      <c r="O44" s="464" t="str">
        <f t="shared" si="17"/>
        <v/>
      </c>
      <c r="P44" s="464" t="str">
        <f t="shared" si="17"/>
        <v/>
      </c>
      <c r="Q44" s="464" t="str">
        <f t="shared" si="17"/>
        <v/>
      </c>
      <c r="R44" s="464" t="str">
        <f t="shared" si="17"/>
        <v/>
      </c>
      <c r="S44" s="464" t="str">
        <f t="shared" si="17"/>
        <v/>
      </c>
      <c r="T44" s="464" t="str">
        <f t="shared" si="17"/>
        <v/>
      </c>
      <c r="U44" s="464" t="str">
        <f t="shared" si="17"/>
        <v/>
      </c>
      <c r="V44" s="464" t="str">
        <f t="shared" si="17"/>
        <v/>
      </c>
      <c r="W44" s="464" t="str">
        <f t="shared" si="17"/>
        <v/>
      </c>
      <c r="X44" s="464" t="str">
        <f t="shared" si="17"/>
        <v/>
      </c>
      <c r="Y44" s="464" t="str">
        <f t="shared" si="17"/>
        <v/>
      </c>
    </row>
    <row r="45" spans="1:25">
      <c r="A45" s="463">
        <v>21</v>
      </c>
      <c r="B45" s="433"/>
      <c r="C45" s="433"/>
      <c r="D45" s="433"/>
      <c r="E45" s="433"/>
      <c r="F45" s="433"/>
      <c r="G45" s="433"/>
      <c r="H45" s="433"/>
      <c r="I45" s="433"/>
      <c r="J45" s="433"/>
      <c r="K45" s="433"/>
      <c r="L45" s="433"/>
      <c r="M45" s="465"/>
      <c r="N45" s="464" t="str">
        <f t="shared" si="17"/>
        <v/>
      </c>
      <c r="O45" s="464" t="str">
        <f t="shared" si="17"/>
        <v/>
      </c>
      <c r="P45" s="464" t="str">
        <f t="shared" si="17"/>
        <v/>
      </c>
      <c r="Q45" s="464" t="str">
        <f t="shared" si="17"/>
        <v/>
      </c>
      <c r="R45" s="464" t="str">
        <f t="shared" si="17"/>
        <v/>
      </c>
      <c r="S45" s="464" t="str">
        <f t="shared" si="17"/>
        <v/>
      </c>
      <c r="T45" s="464" t="str">
        <f t="shared" si="17"/>
        <v/>
      </c>
      <c r="U45" s="464" t="str">
        <f t="shared" si="17"/>
        <v/>
      </c>
      <c r="V45" s="464" t="str">
        <f t="shared" si="17"/>
        <v/>
      </c>
      <c r="W45" s="464" t="str">
        <f t="shared" si="17"/>
        <v/>
      </c>
      <c r="X45" s="464" t="str">
        <f t="shared" si="17"/>
        <v/>
      </c>
      <c r="Y45" s="464" t="str">
        <f t="shared" si="17"/>
        <v/>
      </c>
    </row>
    <row r="46" spans="1:25">
      <c r="A46" s="463">
        <v>22</v>
      </c>
      <c r="B46" s="433"/>
      <c r="C46" s="433"/>
      <c r="D46" s="433"/>
      <c r="E46" s="433"/>
      <c r="F46" s="433"/>
      <c r="G46" s="433"/>
      <c r="H46" s="433"/>
      <c r="I46" s="433"/>
      <c r="J46" s="433"/>
      <c r="K46" s="433"/>
      <c r="L46" s="433"/>
      <c r="M46" s="465"/>
      <c r="N46" s="464" t="str">
        <f t="shared" si="17"/>
        <v/>
      </c>
      <c r="O46" s="464" t="str">
        <f t="shared" si="17"/>
        <v/>
      </c>
      <c r="P46" s="464" t="str">
        <f t="shared" si="17"/>
        <v/>
      </c>
      <c r="Q46" s="464" t="str">
        <f t="shared" si="17"/>
        <v/>
      </c>
      <c r="R46" s="464" t="str">
        <f t="shared" si="17"/>
        <v/>
      </c>
      <c r="S46" s="464" t="str">
        <f t="shared" si="17"/>
        <v/>
      </c>
      <c r="T46" s="464" t="str">
        <f t="shared" si="17"/>
        <v/>
      </c>
      <c r="U46" s="464" t="str">
        <f t="shared" si="17"/>
        <v/>
      </c>
      <c r="V46" s="464" t="str">
        <f t="shared" si="17"/>
        <v/>
      </c>
      <c r="W46" s="464" t="str">
        <f t="shared" si="17"/>
        <v/>
      </c>
      <c r="X46" s="464" t="str">
        <f t="shared" si="17"/>
        <v/>
      </c>
      <c r="Y46" s="464" t="str">
        <f t="shared" si="17"/>
        <v/>
      </c>
    </row>
    <row r="47" spans="1:25">
      <c r="A47" s="463">
        <v>23</v>
      </c>
      <c r="B47" s="433"/>
      <c r="C47" s="433"/>
      <c r="D47" s="433"/>
      <c r="E47" s="433"/>
      <c r="F47" s="433"/>
      <c r="G47" s="433"/>
      <c r="H47" s="433"/>
      <c r="I47" s="433"/>
      <c r="J47" s="433"/>
      <c r="K47" s="433"/>
      <c r="L47" s="433"/>
      <c r="M47" s="465"/>
      <c r="N47" s="464" t="str">
        <f t="shared" si="17"/>
        <v/>
      </c>
      <c r="O47" s="464" t="str">
        <f t="shared" si="17"/>
        <v/>
      </c>
      <c r="P47" s="464" t="str">
        <f t="shared" si="17"/>
        <v/>
      </c>
      <c r="Q47" s="464" t="str">
        <f t="shared" si="17"/>
        <v/>
      </c>
      <c r="R47" s="464" t="str">
        <f t="shared" si="17"/>
        <v/>
      </c>
      <c r="S47" s="464" t="str">
        <f t="shared" si="17"/>
        <v/>
      </c>
      <c r="T47" s="464" t="str">
        <f t="shared" si="17"/>
        <v/>
      </c>
      <c r="U47" s="464" t="str">
        <f t="shared" si="17"/>
        <v/>
      </c>
      <c r="V47" s="464" t="str">
        <f t="shared" si="17"/>
        <v/>
      </c>
      <c r="W47" s="464" t="str">
        <f t="shared" si="17"/>
        <v/>
      </c>
      <c r="X47" s="464" t="str">
        <f t="shared" si="17"/>
        <v/>
      </c>
      <c r="Y47" s="464" t="str">
        <f t="shared" si="17"/>
        <v/>
      </c>
    </row>
    <row r="48" spans="1:25">
      <c r="A48" s="463">
        <v>24</v>
      </c>
      <c r="B48" s="433"/>
      <c r="C48" s="433"/>
      <c r="D48" s="433"/>
      <c r="E48" s="433"/>
      <c r="F48" s="433"/>
      <c r="G48" s="433"/>
      <c r="H48" s="433"/>
      <c r="I48" s="433"/>
      <c r="J48" s="433"/>
      <c r="K48" s="433"/>
      <c r="L48" s="433"/>
      <c r="M48" s="465"/>
      <c r="N48" s="464" t="str">
        <f t="shared" si="17"/>
        <v/>
      </c>
      <c r="O48" s="464" t="str">
        <f t="shared" si="17"/>
        <v/>
      </c>
      <c r="P48" s="464" t="str">
        <f t="shared" si="17"/>
        <v/>
      </c>
      <c r="Q48" s="464" t="str">
        <f t="shared" si="17"/>
        <v/>
      </c>
      <c r="R48" s="464" t="str">
        <f t="shared" si="17"/>
        <v/>
      </c>
      <c r="S48" s="464" t="str">
        <f t="shared" si="17"/>
        <v/>
      </c>
      <c r="T48" s="464" t="str">
        <f t="shared" si="17"/>
        <v/>
      </c>
      <c r="U48" s="464" t="str">
        <f t="shared" si="17"/>
        <v/>
      </c>
      <c r="V48" s="464" t="str">
        <f t="shared" si="17"/>
        <v/>
      </c>
      <c r="W48" s="464" t="str">
        <f t="shared" si="17"/>
        <v/>
      </c>
      <c r="X48" s="464" t="str">
        <f t="shared" si="17"/>
        <v/>
      </c>
      <c r="Y48" s="464" t="str">
        <f t="shared" si="17"/>
        <v/>
      </c>
    </row>
    <row r="49" spans="1:25">
      <c r="A49" s="463">
        <v>25</v>
      </c>
      <c r="B49" s="433"/>
      <c r="C49" s="433"/>
      <c r="D49" s="433"/>
      <c r="E49" s="433"/>
      <c r="F49" s="433"/>
      <c r="G49" s="433"/>
      <c r="H49" s="433"/>
      <c r="I49" s="433"/>
      <c r="J49" s="433"/>
      <c r="K49" s="433"/>
      <c r="L49" s="433"/>
      <c r="M49" s="465"/>
      <c r="N49" s="464" t="str">
        <f t="shared" si="17"/>
        <v/>
      </c>
      <c r="O49" s="464" t="str">
        <f t="shared" si="17"/>
        <v/>
      </c>
      <c r="P49" s="464" t="str">
        <f t="shared" si="17"/>
        <v/>
      </c>
      <c r="Q49" s="464" t="str">
        <f t="shared" si="17"/>
        <v/>
      </c>
      <c r="R49" s="464" t="str">
        <f t="shared" si="17"/>
        <v/>
      </c>
      <c r="S49" s="464" t="str">
        <f t="shared" si="17"/>
        <v/>
      </c>
      <c r="T49" s="464" t="str">
        <f t="shared" si="17"/>
        <v/>
      </c>
      <c r="U49" s="464" t="str">
        <f t="shared" si="17"/>
        <v/>
      </c>
      <c r="V49" s="464" t="str">
        <f t="shared" si="17"/>
        <v/>
      </c>
      <c r="W49" s="464" t="str">
        <f t="shared" si="17"/>
        <v/>
      </c>
      <c r="X49" s="464" t="str">
        <f t="shared" si="17"/>
        <v/>
      </c>
      <c r="Y49" s="464" t="str">
        <f t="shared" si="17"/>
        <v/>
      </c>
    </row>
    <row r="50" spans="1:25">
      <c r="A50" s="463">
        <v>26</v>
      </c>
      <c r="B50" s="433"/>
      <c r="C50" s="433"/>
      <c r="D50" s="433"/>
      <c r="E50" s="433"/>
      <c r="F50" s="433"/>
      <c r="G50" s="433"/>
      <c r="H50" s="433"/>
      <c r="I50" s="433"/>
      <c r="J50" s="433"/>
      <c r="K50" s="433"/>
      <c r="L50" s="433"/>
      <c r="M50" s="465"/>
      <c r="N50" s="464" t="str">
        <f t="shared" si="17"/>
        <v/>
      </c>
      <c r="O50" s="464" t="str">
        <f t="shared" si="17"/>
        <v/>
      </c>
      <c r="P50" s="464" t="str">
        <f t="shared" si="17"/>
        <v/>
      </c>
      <c r="Q50" s="464" t="str">
        <f t="shared" si="17"/>
        <v/>
      </c>
      <c r="R50" s="464" t="str">
        <f t="shared" si="17"/>
        <v/>
      </c>
      <c r="S50" s="464" t="str">
        <f t="shared" si="17"/>
        <v/>
      </c>
      <c r="T50" s="464" t="str">
        <f t="shared" si="17"/>
        <v/>
      </c>
      <c r="U50" s="464" t="str">
        <f t="shared" si="17"/>
        <v/>
      </c>
      <c r="V50" s="464" t="str">
        <f t="shared" si="17"/>
        <v/>
      </c>
      <c r="W50" s="464" t="str">
        <f t="shared" si="17"/>
        <v/>
      </c>
      <c r="X50" s="464" t="str">
        <f t="shared" si="17"/>
        <v/>
      </c>
      <c r="Y50" s="464" t="str">
        <f t="shared" si="17"/>
        <v/>
      </c>
    </row>
    <row r="51" spans="1:25">
      <c r="A51" s="463">
        <v>27</v>
      </c>
      <c r="B51" s="433"/>
      <c r="C51" s="433"/>
      <c r="D51" s="433"/>
      <c r="E51" s="433"/>
      <c r="F51" s="433"/>
      <c r="G51" s="433"/>
      <c r="H51" s="433"/>
      <c r="I51" s="433"/>
      <c r="J51" s="433"/>
      <c r="K51" s="433"/>
      <c r="L51" s="433"/>
      <c r="M51" s="465"/>
      <c r="N51" s="464" t="str">
        <f t="shared" si="17"/>
        <v/>
      </c>
      <c r="O51" s="464" t="str">
        <f t="shared" si="17"/>
        <v/>
      </c>
      <c r="P51" s="464" t="str">
        <f t="shared" si="17"/>
        <v/>
      </c>
      <c r="Q51" s="464" t="str">
        <f t="shared" si="17"/>
        <v/>
      </c>
      <c r="R51" s="464" t="str">
        <f t="shared" si="17"/>
        <v/>
      </c>
      <c r="S51" s="464" t="str">
        <f t="shared" si="17"/>
        <v/>
      </c>
      <c r="T51" s="464" t="str">
        <f t="shared" si="17"/>
        <v/>
      </c>
      <c r="U51" s="464" t="str">
        <f t="shared" si="17"/>
        <v/>
      </c>
      <c r="V51" s="464" t="str">
        <f t="shared" si="17"/>
        <v/>
      </c>
      <c r="W51" s="464" t="str">
        <f t="shared" si="17"/>
        <v/>
      </c>
      <c r="X51" s="464" t="str">
        <f t="shared" si="17"/>
        <v/>
      </c>
      <c r="Y51" s="464" t="str">
        <f t="shared" si="17"/>
        <v/>
      </c>
    </row>
    <row r="52" spans="1:25">
      <c r="A52" s="463">
        <v>28</v>
      </c>
      <c r="B52" s="433"/>
      <c r="C52" s="433"/>
      <c r="D52" s="433"/>
      <c r="E52" s="433"/>
      <c r="F52" s="433"/>
      <c r="G52" s="433"/>
      <c r="H52" s="433"/>
      <c r="I52" s="433"/>
      <c r="J52" s="433"/>
      <c r="K52" s="433"/>
      <c r="L52" s="433"/>
      <c r="M52" s="465"/>
      <c r="N52" s="464" t="str">
        <f t="shared" si="17"/>
        <v/>
      </c>
      <c r="O52" s="464" t="str">
        <f t="shared" si="17"/>
        <v/>
      </c>
      <c r="P52" s="464" t="str">
        <f t="shared" si="17"/>
        <v/>
      </c>
      <c r="Q52" s="464" t="str">
        <f t="shared" si="17"/>
        <v/>
      </c>
      <c r="R52" s="464" t="str">
        <f t="shared" si="17"/>
        <v/>
      </c>
      <c r="S52" s="464" t="str">
        <f t="shared" si="17"/>
        <v/>
      </c>
      <c r="T52" s="464" t="str">
        <f t="shared" si="17"/>
        <v/>
      </c>
      <c r="U52" s="464" t="str">
        <f t="shared" si="17"/>
        <v/>
      </c>
      <c r="V52" s="464" t="str">
        <f t="shared" si="17"/>
        <v/>
      </c>
      <c r="W52" s="464" t="str">
        <f t="shared" si="17"/>
        <v/>
      </c>
      <c r="X52" s="464" t="str">
        <f t="shared" si="17"/>
        <v/>
      </c>
      <c r="Y52" s="464" t="str">
        <f t="shared" si="17"/>
        <v/>
      </c>
    </row>
    <row r="53" spans="1:25">
      <c r="A53" s="463">
        <v>29</v>
      </c>
      <c r="B53" s="433"/>
      <c r="C53" s="433"/>
      <c r="D53" s="433"/>
      <c r="E53" s="433"/>
      <c r="F53" s="433"/>
      <c r="G53" s="433"/>
      <c r="H53" s="433"/>
      <c r="I53" s="433"/>
      <c r="J53" s="433"/>
      <c r="K53" s="433"/>
      <c r="L53" s="433"/>
      <c r="M53" s="465"/>
      <c r="N53" s="464" t="str">
        <f t="shared" si="17"/>
        <v/>
      </c>
      <c r="O53" s="464" t="str">
        <f t="shared" si="17"/>
        <v/>
      </c>
      <c r="P53" s="464" t="str">
        <f t="shared" si="17"/>
        <v/>
      </c>
      <c r="Q53" s="464" t="str">
        <f t="shared" si="17"/>
        <v/>
      </c>
      <c r="R53" s="464" t="str">
        <f t="shared" si="17"/>
        <v/>
      </c>
      <c r="S53" s="464" t="str">
        <f t="shared" si="17"/>
        <v/>
      </c>
      <c r="T53" s="464" t="str">
        <f t="shared" si="17"/>
        <v/>
      </c>
      <c r="U53" s="464" t="str">
        <f t="shared" si="17"/>
        <v/>
      </c>
      <c r="V53" s="464" t="str">
        <f t="shared" si="17"/>
        <v/>
      </c>
      <c r="W53" s="464" t="str">
        <f t="shared" si="17"/>
        <v/>
      </c>
      <c r="X53" s="464" t="str">
        <f t="shared" si="17"/>
        <v/>
      </c>
      <c r="Y53" s="464" t="str">
        <f t="shared" si="17"/>
        <v/>
      </c>
    </row>
    <row r="54" spans="1:25">
      <c r="A54" s="463">
        <v>30</v>
      </c>
      <c r="B54" s="433"/>
      <c r="C54" s="433"/>
      <c r="D54" s="433"/>
      <c r="E54" s="433"/>
      <c r="F54" s="433"/>
      <c r="G54" s="433"/>
      <c r="H54" s="433"/>
      <c r="I54" s="433"/>
      <c r="J54" s="433"/>
      <c r="K54" s="433"/>
      <c r="L54" s="433"/>
      <c r="M54" s="465"/>
      <c r="N54" s="464" t="str">
        <f t="shared" si="17"/>
        <v/>
      </c>
      <c r="O54" s="464" t="str">
        <f t="shared" si="17"/>
        <v/>
      </c>
      <c r="P54" s="464" t="str">
        <f t="shared" si="17"/>
        <v/>
      </c>
      <c r="Q54" s="464" t="str">
        <f t="shared" si="17"/>
        <v/>
      </c>
      <c r="R54" s="464" t="str">
        <f t="shared" si="17"/>
        <v/>
      </c>
      <c r="S54" s="464" t="str">
        <f t="shared" si="17"/>
        <v/>
      </c>
      <c r="T54" s="464" t="str">
        <f t="shared" si="17"/>
        <v/>
      </c>
      <c r="U54" s="464" t="str">
        <f t="shared" si="17"/>
        <v/>
      </c>
      <c r="V54" s="464" t="str">
        <f t="shared" si="17"/>
        <v/>
      </c>
      <c r="W54" s="464" t="str">
        <f t="shared" si="17"/>
        <v/>
      </c>
      <c r="X54" s="464" t="str">
        <f t="shared" si="17"/>
        <v/>
      </c>
      <c r="Y54" s="464" t="str">
        <f t="shared" si="17"/>
        <v/>
      </c>
    </row>
    <row r="55" spans="1:25">
      <c r="A55" s="463">
        <v>31</v>
      </c>
      <c r="B55" s="433"/>
      <c r="C55" s="433"/>
      <c r="D55" s="433"/>
      <c r="E55" s="433"/>
      <c r="F55" s="433"/>
      <c r="G55" s="433"/>
      <c r="H55" s="433"/>
      <c r="I55" s="433"/>
      <c r="J55" s="433"/>
      <c r="K55" s="433"/>
      <c r="L55" s="433"/>
      <c r="M55" s="465"/>
      <c r="N55" s="464" t="str">
        <f t="shared" si="17"/>
        <v/>
      </c>
      <c r="O55" s="464" t="str">
        <f t="shared" si="17"/>
        <v/>
      </c>
      <c r="P55" s="464" t="str">
        <f t="shared" si="17"/>
        <v/>
      </c>
      <c r="Q55" s="464" t="str">
        <f t="shared" si="17"/>
        <v/>
      </c>
      <c r="R55" s="464" t="str">
        <f t="shared" si="17"/>
        <v/>
      </c>
      <c r="S55" s="464" t="str">
        <f t="shared" si="17"/>
        <v/>
      </c>
      <c r="T55" s="464" t="str">
        <f t="shared" si="17"/>
        <v/>
      </c>
      <c r="U55" s="464" t="str">
        <f t="shared" si="17"/>
        <v/>
      </c>
      <c r="V55" s="464" t="str">
        <f t="shared" si="17"/>
        <v/>
      </c>
      <c r="W55" s="464" t="str">
        <f t="shared" si="17"/>
        <v/>
      </c>
      <c r="X55" s="464" t="str">
        <f t="shared" si="17"/>
        <v/>
      </c>
      <c r="Y55" s="464" t="str">
        <f t="shared" si="17"/>
        <v/>
      </c>
    </row>
    <row r="56" spans="1:25">
      <c r="A56" s="463">
        <v>32</v>
      </c>
      <c r="B56" s="433"/>
      <c r="C56" s="433"/>
      <c r="D56" s="433"/>
      <c r="E56" s="433"/>
      <c r="F56" s="433"/>
      <c r="G56" s="433"/>
      <c r="H56" s="433"/>
      <c r="I56" s="433"/>
      <c r="J56" s="433"/>
      <c r="K56" s="433"/>
      <c r="L56" s="433"/>
      <c r="M56" s="465"/>
      <c r="N56" s="464" t="str">
        <f t="shared" si="17"/>
        <v/>
      </c>
      <c r="O56" s="464" t="str">
        <f t="shared" si="17"/>
        <v/>
      </c>
      <c r="P56" s="464" t="str">
        <f t="shared" si="17"/>
        <v/>
      </c>
      <c r="Q56" s="464" t="str">
        <f t="shared" si="17"/>
        <v/>
      </c>
      <c r="R56" s="464" t="str">
        <f t="shared" si="17"/>
        <v/>
      </c>
      <c r="S56" s="464" t="str">
        <f t="shared" si="17"/>
        <v/>
      </c>
      <c r="T56" s="464" t="str">
        <f t="shared" si="17"/>
        <v/>
      </c>
      <c r="U56" s="464" t="str">
        <f t="shared" si="17"/>
        <v/>
      </c>
      <c r="V56" s="464" t="str">
        <f t="shared" si="17"/>
        <v/>
      </c>
      <c r="W56" s="464" t="str">
        <f t="shared" si="17"/>
        <v/>
      </c>
      <c r="X56" s="464" t="str">
        <f t="shared" si="17"/>
        <v/>
      </c>
      <c r="Y56" s="464" t="str">
        <f t="shared" si="17"/>
        <v/>
      </c>
    </row>
    <row r="57" spans="1:25">
      <c r="A57" s="463">
        <v>33</v>
      </c>
      <c r="B57" s="433"/>
      <c r="C57" s="433"/>
      <c r="D57" s="433"/>
      <c r="E57" s="433"/>
      <c r="F57" s="433"/>
      <c r="G57" s="433"/>
      <c r="H57" s="433"/>
      <c r="I57" s="433"/>
      <c r="J57" s="433"/>
      <c r="K57" s="433"/>
      <c r="L57" s="433"/>
      <c r="M57" s="465"/>
      <c r="N57" s="464" t="str">
        <f t="shared" si="17"/>
        <v/>
      </c>
      <c r="O57" s="464" t="str">
        <f t="shared" si="17"/>
        <v/>
      </c>
      <c r="P57" s="464" t="str">
        <f t="shared" si="17"/>
        <v/>
      </c>
      <c r="Q57" s="464" t="str">
        <f t="shared" si="17"/>
        <v/>
      </c>
      <c r="R57" s="464" t="str">
        <f t="shared" si="17"/>
        <v/>
      </c>
      <c r="S57" s="464" t="str">
        <f t="shared" si="17"/>
        <v/>
      </c>
      <c r="T57" s="464" t="str">
        <f t="shared" si="17"/>
        <v/>
      </c>
      <c r="U57" s="464" t="str">
        <f t="shared" si="17"/>
        <v/>
      </c>
      <c r="V57" s="464" t="str">
        <f t="shared" si="17"/>
        <v/>
      </c>
      <c r="W57" s="464" t="str">
        <f t="shared" si="17"/>
        <v/>
      </c>
      <c r="X57" s="464" t="str">
        <f t="shared" si="17"/>
        <v/>
      </c>
      <c r="Y57" s="464" t="str">
        <f t="shared" si="17"/>
        <v/>
      </c>
    </row>
    <row r="58" spans="1:25">
      <c r="A58" s="463">
        <v>34</v>
      </c>
      <c r="B58" s="433"/>
      <c r="C58" s="433"/>
      <c r="D58" s="433"/>
      <c r="E58" s="433"/>
      <c r="F58" s="433"/>
      <c r="G58" s="433"/>
      <c r="H58" s="433"/>
      <c r="I58" s="433"/>
      <c r="J58" s="433"/>
      <c r="K58" s="433"/>
      <c r="L58" s="433"/>
      <c r="M58" s="465"/>
      <c r="N58" s="464" t="str">
        <f t="shared" si="17"/>
        <v/>
      </c>
      <c r="O58" s="464" t="str">
        <f t="shared" si="17"/>
        <v/>
      </c>
      <c r="P58" s="464" t="str">
        <f t="shared" si="17"/>
        <v/>
      </c>
      <c r="Q58" s="464" t="str">
        <f t="shared" si="17"/>
        <v/>
      </c>
      <c r="R58" s="464" t="str">
        <f t="shared" si="17"/>
        <v/>
      </c>
      <c r="S58" s="464" t="str">
        <f t="shared" si="17"/>
        <v/>
      </c>
      <c r="T58" s="464" t="str">
        <f t="shared" si="17"/>
        <v/>
      </c>
      <c r="U58" s="464" t="str">
        <f t="shared" si="17"/>
        <v/>
      </c>
      <c r="V58" s="464" t="str">
        <f t="shared" si="17"/>
        <v/>
      </c>
      <c r="W58" s="464" t="str">
        <f t="shared" si="17"/>
        <v/>
      </c>
      <c r="X58" s="464" t="str">
        <f t="shared" si="17"/>
        <v/>
      </c>
      <c r="Y58" s="464" t="str">
        <f t="shared" si="17"/>
        <v/>
      </c>
    </row>
    <row r="59" spans="1:25">
      <c r="A59" s="463">
        <v>35</v>
      </c>
      <c r="B59" s="433"/>
      <c r="C59" s="433"/>
      <c r="D59" s="433"/>
      <c r="E59" s="433"/>
      <c r="F59" s="433"/>
      <c r="G59" s="433"/>
      <c r="H59" s="433"/>
      <c r="I59" s="433"/>
      <c r="J59" s="433"/>
      <c r="K59" s="433"/>
      <c r="L59" s="433"/>
      <c r="M59" s="465"/>
      <c r="N59" s="464" t="str">
        <f t="shared" si="17"/>
        <v/>
      </c>
      <c r="O59" s="464" t="str">
        <f t="shared" si="17"/>
        <v/>
      </c>
      <c r="P59" s="464" t="str">
        <f t="shared" si="17"/>
        <v/>
      </c>
      <c r="Q59" s="464" t="str">
        <f t="shared" si="17"/>
        <v/>
      </c>
      <c r="R59" s="464" t="str">
        <f t="shared" si="17"/>
        <v/>
      </c>
      <c r="S59" s="464" t="str">
        <f t="shared" si="17"/>
        <v/>
      </c>
      <c r="T59" s="464" t="str">
        <f t="shared" si="17"/>
        <v/>
      </c>
      <c r="U59" s="464" t="str">
        <f t="shared" si="17"/>
        <v/>
      </c>
      <c r="V59" s="464" t="str">
        <f t="shared" si="17"/>
        <v/>
      </c>
      <c r="W59" s="464" t="str">
        <f t="shared" si="17"/>
        <v/>
      </c>
      <c r="X59" s="464" t="str">
        <f t="shared" si="17"/>
        <v/>
      </c>
      <c r="Y59" s="464" t="str">
        <f t="shared" si="17"/>
        <v/>
      </c>
    </row>
    <row r="60" spans="1:25">
      <c r="A60" s="463">
        <v>36</v>
      </c>
      <c r="B60" s="433"/>
      <c r="C60" s="433"/>
      <c r="D60" s="433"/>
      <c r="E60" s="433"/>
      <c r="F60" s="433"/>
      <c r="G60" s="433"/>
      <c r="H60" s="433"/>
      <c r="I60" s="433"/>
      <c r="J60" s="433"/>
      <c r="K60" s="433"/>
      <c r="L60" s="433"/>
      <c r="M60" s="465"/>
      <c r="N60" s="464" t="str">
        <f t="shared" si="17"/>
        <v/>
      </c>
      <c r="O60" s="464" t="str">
        <f t="shared" si="17"/>
        <v/>
      </c>
      <c r="P60" s="464" t="str">
        <f t="shared" si="17"/>
        <v/>
      </c>
      <c r="Q60" s="464" t="str">
        <f t="shared" si="17"/>
        <v/>
      </c>
      <c r="R60" s="464" t="str">
        <f t="shared" si="17"/>
        <v/>
      </c>
      <c r="S60" s="464" t="str">
        <f t="shared" si="17"/>
        <v/>
      </c>
      <c r="T60" s="464" t="str">
        <f t="shared" si="17"/>
        <v/>
      </c>
      <c r="U60" s="464" t="str">
        <f t="shared" si="17"/>
        <v/>
      </c>
      <c r="V60" s="464" t="str">
        <f t="shared" si="17"/>
        <v/>
      </c>
      <c r="W60" s="464" t="str">
        <f t="shared" si="17"/>
        <v/>
      </c>
      <c r="X60" s="464" t="str">
        <f t="shared" si="17"/>
        <v/>
      </c>
      <c r="Y60" s="464" t="str">
        <f t="shared" si="17"/>
        <v/>
      </c>
    </row>
    <row r="61" spans="1:25">
      <c r="A61" s="463">
        <v>37</v>
      </c>
      <c r="B61" s="433"/>
      <c r="C61" s="433"/>
      <c r="D61" s="433"/>
      <c r="E61" s="433"/>
      <c r="F61" s="433"/>
      <c r="G61" s="433"/>
      <c r="H61" s="433"/>
      <c r="I61" s="433"/>
      <c r="J61" s="433"/>
      <c r="K61" s="433"/>
      <c r="L61" s="433"/>
      <c r="M61" s="465"/>
      <c r="N61" s="464" t="str">
        <f t="shared" si="17"/>
        <v/>
      </c>
      <c r="O61" s="464" t="str">
        <f t="shared" si="17"/>
        <v/>
      </c>
      <c r="P61" s="464" t="str">
        <f t="shared" si="17"/>
        <v/>
      </c>
      <c r="Q61" s="464" t="str">
        <f t="shared" si="17"/>
        <v/>
      </c>
      <c r="R61" s="464" t="str">
        <f t="shared" si="17"/>
        <v/>
      </c>
      <c r="S61" s="464" t="str">
        <f t="shared" si="17"/>
        <v/>
      </c>
      <c r="T61" s="464" t="str">
        <f t="shared" si="17"/>
        <v/>
      </c>
      <c r="U61" s="464" t="str">
        <f t="shared" si="17"/>
        <v/>
      </c>
      <c r="V61" s="464" t="str">
        <f t="shared" si="17"/>
        <v/>
      </c>
      <c r="W61" s="464" t="str">
        <f t="shared" si="17"/>
        <v/>
      </c>
      <c r="X61" s="464" t="str">
        <f t="shared" si="17"/>
        <v/>
      </c>
      <c r="Y61" s="464" t="str">
        <f t="shared" si="17"/>
        <v/>
      </c>
    </row>
    <row r="62" spans="1:25">
      <c r="A62" s="463">
        <v>38</v>
      </c>
      <c r="B62" s="433"/>
      <c r="C62" s="433"/>
      <c r="D62" s="433"/>
      <c r="E62" s="433"/>
      <c r="F62" s="433"/>
      <c r="G62" s="433"/>
      <c r="H62" s="433"/>
      <c r="I62" s="433"/>
      <c r="J62" s="433"/>
      <c r="K62" s="433"/>
      <c r="L62" s="433"/>
      <c r="M62" s="465"/>
      <c r="N62" s="464" t="str">
        <f t="shared" ref="N62:Y83" si="18">IF(B62="","",ABS(B61-B62))</f>
        <v/>
      </c>
      <c r="O62" s="464" t="str">
        <f t="shared" si="18"/>
        <v/>
      </c>
      <c r="P62" s="464" t="str">
        <f t="shared" si="18"/>
        <v/>
      </c>
      <c r="Q62" s="464" t="str">
        <f t="shared" si="18"/>
        <v/>
      </c>
      <c r="R62" s="464" t="str">
        <f t="shared" si="18"/>
        <v/>
      </c>
      <c r="S62" s="464" t="str">
        <f t="shared" si="18"/>
        <v/>
      </c>
      <c r="T62" s="464" t="str">
        <f t="shared" si="18"/>
        <v/>
      </c>
      <c r="U62" s="464" t="str">
        <f t="shared" si="18"/>
        <v/>
      </c>
      <c r="V62" s="464" t="str">
        <f t="shared" si="18"/>
        <v/>
      </c>
      <c r="W62" s="464" t="str">
        <f t="shared" si="18"/>
        <v/>
      </c>
      <c r="X62" s="464" t="str">
        <f t="shared" si="18"/>
        <v/>
      </c>
      <c r="Y62" s="464" t="str">
        <f t="shared" si="18"/>
        <v/>
      </c>
    </row>
    <row r="63" spans="1:25">
      <c r="A63" s="463">
        <v>39</v>
      </c>
      <c r="B63" s="433"/>
      <c r="C63" s="433"/>
      <c r="D63" s="433"/>
      <c r="E63" s="433"/>
      <c r="F63" s="433"/>
      <c r="G63" s="433"/>
      <c r="H63" s="433"/>
      <c r="I63" s="433"/>
      <c r="J63" s="433"/>
      <c r="K63" s="433"/>
      <c r="L63" s="433"/>
      <c r="M63" s="465"/>
      <c r="N63" s="464" t="str">
        <f t="shared" si="18"/>
        <v/>
      </c>
      <c r="O63" s="464" t="str">
        <f t="shared" si="18"/>
        <v/>
      </c>
      <c r="P63" s="464" t="str">
        <f t="shared" si="18"/>
        <v/>
      </c>
      <c r="Q63" s="464" t="str">
        <f t="shared" si="18"/>
        <v/>
      </c>
      <c r="R63" s="464" t="str">
        <f t="shared" si="18"/>
        <v/>
      </c>
      <c r="S63" s="464" t="str">
        <f t="shared" si="18"/>
        <v/>
      </c>
      <c r="T63" s="464" t="str">
        <f t="shared" si="18"/>
        <v/>
      </c>
      <c r="U63" s="464" t="str">
        <f t="shared" si="18"/>
        <v/>
      </c>
      <c r="V63" s="464" t="str">
        <f t="shared" si="18"/>
        <v/>
      </c>
      <c r="W63" s="464" t="str">
        <f t="shared" si="18"/>
        <v/>
      </c>
      <c r="X63" s="464" t="str">
        <f t="shared" si="18"/>
        <v/>
      </c>
      <c r="Y63" s="464" t="str">
        <f t="shared" si="18"/>
        <v/>
      </c>
    </row>
    <row r="64" spans="1:25">
      <c r="A64" s="463">
        <v>40</v>
      </c>
      <c r="B64" s="433"/>
      <c r="C64" s="433"/>
      <c r="D64" s="433"/>
      <c r="E64" s="433"/>
      <c r="F64" s="433"/>
      <c r="G64" s="433"/>
      <c r="H64" s="433"/>
      <c r="I64" s="433"/>
      <c r="J64" s="433"/>
      <c r="K64" s="433"/>
      <c r="L64" s="433"/>
      <c r="M64" s="465"/>
      <c r="N64" s="464" t="str">
        <f t="shared" si="18"/>
        <v/>
      </c>
      <c r="O64" s="464" t="str">
        <f t="shared" si="18"/>
        <v/>
      </c>
      <c r="P64" s="464" t="str">
        <f t="shared" si="18"/>
        <v/>
      </c>
      <c r="Q64" s="464" t="str">
        <f t="shared" si="18"/>
        <v/>
      </c>
      <c r="R64" s="464" t="str">
        <f t="shared" si="18"/>
        <v/>
      </c>
      <c r="S64" s="464" t="str">
        <f t="shared" si="18"/>
        <v/>
      </c>
      <c r="T64" s="464" t="str">
        <f t="shared" si="18"/>
        <v/>
      </c>
      <c r="U64" s="464" t="str">
        <f t="shared" si="18"/>
        <v/>
      </c>
      <c r="V64" s="464" t="str">
        <f t="shared" si="18"/>
        <v/>
      </c>
      <c r="W64" s="464" t="str">
        <f t="shared" si="18"/>
        <v/>
      </c>
      <c r="X64" s="464" t="str">
        <f t="shared" si="18"/>
        <v/>
      </c>
      <c r="Y64" s="464" t="str">
        <f t="shared" si="18"/>
        <v/>
      </c>
    </row>
    <row r="65" spans="1:25">
      <c r="A65" s="463">
        <v>41</v>
      </c>
      <c r="B65" s="433"/>
      <c r="C65" s="433"/>
      <c r="D65" s="433"/>
      <c r="E65" s="433"/>
      <c r="F65" s="433"/>
      <c r="G65" s="433"/>
      <c r="H65" s="433"/>
      <c r="I65" s="433"/>
      <c r="J65" s="433"/>
      <c r="K65" s="433"/>
      <c r="L65" s="433"/>
      <c r="M65" s="465"/>
      <c r="N65" s="464" t="str">
        <f t="shared" si="18"/>
        <v/>
      </c>
      <c r="O65" s="464" t="str">
        <f t="shared" si="18"/>
        <v/>
      </c>
      <c r="P65" s="464" t="str">
        <f t="shared" si="18"/>
        <v/>
      </c>
      <c r="Q65" s="464" t="str">
        <f t="shared" si="18"/>
        <v/>
      </c>
      <c r="R65" s="464" t="str">
        <f t="shared" si="18"/>
        <v/>
      </c>
      <c r="S65" s="464" t="str">
        <f t="shared" si="18"/>
        <v/>
      </c>
      <c r="T65" s="464" t="str">
        <f t="shared" si="18"/>
        <v/>
      </c>
      <c r="U65" s="464" t="str">
        <f t="shared" si="18"/>
        <v/>
      </c>
      <c r="V65" s="464" t="str">
        <f t="shared" si="18"/>
        <v/>
      </c>
      <c r="W65" s="464" t="str">
        <f t="shared" si="18"/>
        <v/>
      </c>
      <c r="X65" s="464" t="str">
        <f t="shared" si="18"/>
        <v/>
      </c>
      <c r="Y65" s="464" t="str">
        <f t="shared" si="18"/>
        <v/>
      </c>
    </row>
    <row r="66" spans="1:25">
      <c r="A66" s="463">
        <v>42</v>
      </c>
      <c r="B66" s="433"/>
      <c r="C66" s="433"/>
      <c r="D66" s="433"/>
      <c r="E66" s="433"/>
      <c r="F66" s="433"/>
      <c r="G66" s="433"/>
      <c r="H66" s="433"/>
      <c r="I66" s="433"/>
      <c r="J66" s="433"/>
      <c r="K66" s="433"/>
      <c r="L66" s="433"/>
      <c r="M66" s="465"/>
      <c r="N66" s="464" t="str">
        <f t="shared" si="18"/>
        <v/>
      </c>
      <c r="O66" s="464" t="str">
        <f t="shared" si="18"/>
        <v/>
      </c>
      <c r="P66" s="464" t="str">
        <f t="shared" si="18"/>
        <v/>
      </c>
      <c r="Q66" s="464" t="str">
        <f t="shared" si="18"/>
        <v/>
      </c>
      <c r="R66" s="464" t="str">
        <f t="shared" si="18"/>
        <v/>
      </c>
      <c r="S66" s="464" t="str">
        <f t="shared" si="18"/>
        <v/>
      </c>
      <c r="T66" s="464" t="str">
        <f t="shared" si="18"/>
        <v/>
      </c>
      <c r="U66" s="464" t="str">
        <f t="shared" si="18"/>
        <v/>
      </c>
      <c r="V66" s="464" t="str">
        <f t="shared" si="18"/>
        <v/>
      </c>
      <c r="W66" s="464" t="str">
        <f t="shared" si="18"/>
        <v/>
      </c>
      <c r="X66" s="464" t="str">
        <f t="shared" si="18"/>
        <v/>
      </c>
      <c r="Y66" s="464" t="str">
        <f t="shared" si="18"/>
        <v/>
      </c>
    </row>
    <row r="67" spans="1:25">
      <c r="A67" s="463">
        <v>43</v>
      </c>
      <c r="B67" s="433"/>
      <c r="C67" s="433"/>
      <c r="D67" s="433"/>
      <c r="E67" s="433"/>
      <c r="F67" s="433"/>
      <c r="G67" s="433"/>
      <c r="H67" s="433"/>
      <c r="I67" s="433"/>
      <c r="J67" s="433"/>
      <c r="K67" s="433"/>
      <c r="L67" s="433"/>
      <c r="M67" s="465"/>
      <c r="N67" s="464" t="str">
        <f t="shared" si="18"/>
        <v/>
      </c>
      <c r="O67" s="464" t="str">
        <f t="shared" si="18"/>
        <v/>
      </c>
      <c r="P67" s="464" t="str">
        <f t="shared" si="18"/>
        <v/>
      </c>
      <c r="Q67" s="464" t="str">
        <f t="shared" si="18"/>
        <v/>
      </c>
      <c r="R67" s="464" t="str">
        <f t="shared" si="18"/>
        <v/>
      </c>
      <c r="S67" s="464" t="str">
        <f t="shared" si="18"/>
        <v/>
      </c>
      <c r="T67" s="464" t="str">
        <f t="shared" si="18"/>
        <v/>
      </c>
      <c r="U67" s="464" t="str">
        <f t="shared" si="18"/>
        <v/>
      </c>
      <c r="V67" s="464" t="str">
        <f t="shared" si="18"/>
        <v/>
      </c>
      <c r="W67" s="464" t="str">
        <f t="shared" si="18"/>
        <v/>
      </c>
      <c r="X67" s="464" t="str">
        <f t="shared" si="18"/>
        <v/>
      </c>
      <c r="Y67" s="464" t="str">
        <f t="shared" si="18"/>
        <v/>
      </c>
    </row>
    <row r="68" spans="1:25">
      <c r="A68" s="463">
        <v>44</v>
      </c>
      <c r="B68" s="433"/>
      <c r="C68" s="433"/>
      <c r="D68" s="433"/>
      <c r="E68" s="433"/>
      <c r="F68" s="433"/>
      <c r="G68" s="433"/>
      <c r="H68" s="433"/>
      <c r="I68" s="433"/>
      <c r="J68" s="433"/>
      <c r="K68" s="433"/>
      <c r="L68" s="433"/>
      <c r="M68" s="465"/>
      <c r="N68" s="464" t="str">
        <f t="shared" si="18"/>
        <v/>
      </c>
      <c r="O68" s="464" t="str">
        <f t="shared" si="18"/>
        <v/>
      </c>
      <c r="P68" s="464" t="str">
        <f t="shared" si="18"/>
        <v/>
      </c>
      <c r="Q68" s="464" t="str">
        <f t="shared" si="18"/>
        <v/>
      </c>
      <c r="R68" s="464" t="str">
        <f t="shared" si="18"/>
        <v/>
      </c>
      <c r="S68" s="464" t="str">
        <f t="shared" si="18"/>
        <v/>
      </c>
      <c r="T68" s="464" t="str">
        <f t="shared" si="18"/>
        <v/>
      </c>
      <c r="U68" s="464" t="str">
        <f t="shared" si="18"/>
        <v/>
      </c>
      <c r="V68" s="464" t="str">
        <f t="shared" si="18"/>
        <v/>
      </c>
      <c r="W68" s="464" t="str">
        <f t="shared" si="18"/>
        <v/>
      </c>
      <c r="X68" s="464" t="str">
        <f t="shared" si="18"/>
        <v/>
      </c>
      <c r="Y68" s="464" t="str">
        <f t="shared" si="18"/>
        <v/>
      </c>
    </row>
    <row r="69" spans="1:25">
      <c r="A69" s="463">
        <v>45</v>
      </c>
      <c r="B69" s="433"/>
      <c r="C69" s="433"/>
      <c r="D69" s="433"/>
      <c r="E69" s="433"/>
      <c r="F69" s="433"/>
      <c r="G69" s="433"/>
      <c r="H69" s="433"/>
      <c r="I69" s="433"/>
      <c r="J69" s="433"/>
      <c r="K69" s="433"/>
      <c r="L69" s="433"/>
      <c r="M69" s="465"/>
      <c r="N69" s="464" t="str">
        <f t="shared" si="18"/>
        <v/>
      </c>
      <c r="O69" s="464" t="str">
        <f t="shared" si="18"/>
        <v/>
      </c>
      <c r="P69" s="464" t="str">
        <f t="shared" si="18"/>
        <v/>
      </c>
      <c r="Q69" s="464" t="str">
        <f t="shared" si="18"/>
        <v/>
      </c>
      <c r="R69" s="464" t="str">
        <f t="shared" si="18"/>
        <v/>
      </c>
      <c r="S69" s="464" t="str">
        <f t="shared" si="18"/>
        <v/>
      </c>
      <c r="T69" s="464" t="str">
        <f t="shared" si="18"/>
        <v/>
      </c>
      <c r="U69" s="464" t="str">
        <f t="shared" si="18"/>
        <v/>
      </c>
      <c r="V69" s="464" t="str">
        <f t="shared" si="18"/>
        <v/>
      </c>
      <c r="W69" s="464" t="str">
        <f t="shared" si="18"/>
        <v/>
      </c>
      <c r="X69" s="464" t="str">
        <f t="shared" si="18"/>
        <v/>
      </c>
      <c r="Y69" s="464" t="str">
        <f t="shared" si="18"/>
        <v/>
      </c>
    </row>
    <row r="70" spans="1:25">
      <c r="A70" s="463">
        <v>46</v>
      </c>
      <c r="B70" s="433"/>
      <c r="C70" s="433"/>
      <c r="D70" s="433"/>
      <c r="E70" s="433"/>
      <c r="F70" s="433"/>
      <c r="G70" s="433"/>
      <c r="H70" s="433"/>
      <c r="I70" s="433"/>
      <c r="J70" s="433"/>
      <c r="K70" s="433"/>
      <c r="L70" s="433"/>
      <c r="M70" s="465"/>
      <c r="N70" s="464" t="str">
        <f t="shared" si="18"/>
        <v/>
      </c>
      <c r="O70" s="464" t="str">
        <f t="shared" si="18"/>
        <v/>
      </c>
      <c r="P70" s="464" t="str">
        <f t="shared" si="18"/>
        <v/>
      </c>
      <c r="Q70" s="464" t="str">
        <f t="shared" si="18"/>
        <v/>
      </c>
      <c r="R70" s="464" t="str">
        <f t="shared" si="18"/>
        <v/>
      </c>
      <c r="S70" s="464" t="str">
        <f t="shared" si="18"/>
        <v/>
      </c>
      <c r="T70" s="464" t="str">
        <f t="shared" si="18"/>
        <v/>
      </c>
      <c r="U70" s="464" t="str">
        <f t="shared" si="18"/>
        <v/>
      </c>
      <c r="V70" s="464" t="str">
        <f t="shared" si="18"/>
        <v/>
      </c>
      <c r="W70" s="464" t="str">
        <f t="shared" si="18"/>
        <v/>
      </c>
      <c r="X70" s="464" t="str">
        <f t="shared" si="18"/>
        <v/>
      </c>
      <c r="Y70" s="464" t="str">
        <f t="shared" si="18"/>
        <v/>
      </c>
    </row>
    <row r="71" spans="1:25">
      <c r="A71" s="463">
        <v>47</v>
      </c>
      <c r="B71" s="433"/>
      <c r="C71" s="433"/>
      <c r="D71" s="433"/>
      <c r="E71" s="433"/>
      <c r="F71" s="433"/>
      <c r="G71" s="433"/>
      <c r="H71" s="433"/>
      <c r="I71" s="433"/>
      <c r="J71" s="433"/>
      <c r="K71" s="433"/>
      <c r="L71" s="433"/>
      <c r="M71" s="465"/>
      <c r="N71" s="464" t="str">
        <f t="shared" si="18"/>
        <v/>
      </c>
      <c r="O71" s="464" t="str">
        <f t="shared" si="18"/>
        <v/>
      </c>
      <c r="P71" s="464" t="str">
        <f t="shared" si="18"/>
        <v/>
      </c>
      <c r="Q71" s="464" t="str">
        <f t="shared" si="18"/>
        <v/>
      </c>
      <c r="R71" s="464" t="str">
        <f t="shared" si="18"/>
        <v/>
      </c>
      <c r="S71" s="464" t="str">
        <f t="shared" si="18"/>
        <v/>
      </c>
      <c r="T71" s="464" t="str">
        <f t="shared" si="18"/>
        <v/>
      </c>
      <c r="U71" s="464" t="str">
        <f t="shared" si="18"/>
        <v/>
      </c>
      <c r="V71" s="464" t="str">
        <f t="shared" si="18"/>
        <v/>
      </c>
      <c r="W71" s="464" t="str">
        <f t="shared" si="18"/>
        <v/>
      </c>
      <c r="X71" s="464" t="str">
        <f t="shared" si="18"/>
        <v/>
      </c>
      <c r="Y71" s="464" t="str">
        <f t="shared" si="18"/>
        <v/>
      </c>
    </row>
    <row r="72" spans="1:25">
      <c r="A72" s="463">
        <v>48</v>
      </c>
      <c r="B72" s="433"/>
      <c r="C72" s="433"/>
      <c r="D72" s="433"/>
      <c r="E72" s="433"/>
      <c r="F72" s="433"/>
      <c r="G72" s="433"/>
      <c r="H72" s="433"/>
      <c r="I72" s="433"/>
      <c r="J72" s="433"/>
      <c r="K72" s="433"/>
      <c r="L72" s="433"/>
      <c r="M72" s="465"/>
      <c r="N72" s="464" t="str">
        <f t="shared" si="18"/>
        <v/>
      </c>
      <c r="O72" s="464" t="str">
        <f t="shared" si="18"/>
        <v/>
      </c>
      <c r="P72" s="464" t="str">
        <f t="shared" si="18"/>
        <v/>
      </c>
      <c r="Q72" s="464" t="str">
        <f t="shared" si="18"/>
        <v/>
      </c>
      <c r="R72" s="464" t="str">
        <f t="shared" si="18"/>
        <v/>
      </c>
      <c r="S72" s="464" t="str">
        <f t="shared" si="18"/>
        <v/>
      </c>
      <c r="T72" s="464" t="str">
        <f t="shared" si="18"/>
        <v/>
      </c>
      <c r="U72" s="464" t="str">
        <f t="shared" si="18"/>
        <v/>
      </c>
      <c r="V72" s="464" t="str">
        <f t="shared" si="18"/>
        <v/>
      </c>
      <c r="W72" s="464" t="str">
        <f t="shared" si="18"/>
        <v/>
      </c>
      <c r="X72" s="464" t="str">
        <f t="shared" si="18"/>
        <v/>
      </c>
      <c r="Y72" s="464" t="str">
        <f t="shared" si="18"/>
        <v/>
      </c>
    </row>
    <row r="73" spans="1:25">
      <c r="A73" s="463">
        <v>49</v>
      </c>
      <c r="B73" s="433"/>
      <c r="C73" s="433"/>
      <c r="D73" s="433"/>
      <c r="E73" s="433"/>
      <c r="F73" s="433"/>
      <c r="G73" s="433"/>
      <c r="H73" s="433"/>
      <c r="I73" s="433"/>
      <c r="J73" s="433"/>
      <c r="K73" s="433"/>
      <c r="L73" s="433"/>
      <c r="M73" s="465"/>
      <c r="N73" s="464" t="str">
        <f t="shared" si="18"/>
        <v/>
      </c>
      <c r="O73" s="464" t="str">
        <f t="shared" si="18"/>
        <v/>
      </c>
      <c r="P73" s="464" t="str">
        <f t="shared" si="18"/>
        <v/>
      </c>
      <c r="Q73" s="464" t="str">
        <f t="shared" si="18"/>
        <v/>
      </c>
      <c r="R73" s="464" t="str">
        <f t="shared" si="18"/>
        <v/>
      </c>
      <c r="S73" s="464" t="str">
        <f t="shared" si="18"/>
        <v/>
      </c>
      <c r="T73" s="464" t="str">
        <f t="shared" si="18"/>
        <v/>
      </c>
      <c r="U73" s="464" t="str">
        <f t="shared" si="18"/>
        <v/>
      </c>
      <c r="V73" s="464" t="str">
        <f t="shared" si="18"/>
        <v/>
      </c>
      <c r="W73" s="464" t="str">
        <f t="shared" si="18"/>
        <v/>
      </c>
      <c r="X73" s="464" t="str">
        <f t="shared" si="18"/>
        <v/>
      </c>
      <c r="Y73" s="464" t="str">
        <f t="shared" si="18"/>
        <v/>
      </c>
    </row>
    <row r="74" spans="1:25">
      <c r="A74" s="463">
        <v>50</v>
      </c>
      <c r="B74" s="433"/>
      <c r="C74" s="433"/>
      <c r="D74" s="433"/>
      <c r="E74" s="433"/>
      <c r="F74" s="433"/>
      <c r="G74" s="433"/>
      <c r="H74" s="433"/>
      <c r="I74" s="433"/>
      <c r="J74" s="433"/>
      <c r="K74" s="433"/>
      <c r="L74" s="433"/>
      <c r="M74" s="465"/>
      <c r="N74" s="464" t="str">
        <f t="shared" si="18"/>
        <v/>
      </c>
      <c r="O74" s="464" t="str">
        <f t="shared" si="18"/>
        <v/>
      </c>
      <c r="P74" s="464" t="str">
        <f t="shared" si="18"/>
        <v/>
      </c>
      <c r="Q74" s="464" t="str">
        <f t="shared" si="18"/>
        <v/>
      </c>
      <c r="R74" s="464" t="str">
        <f t="shared" si="18"/>
        <v/>
      </c>
      <c r="S74" s="464" t="str">
        <f t="shared" si="18"/>
        <v/>
      </c>
      <c r="T74" s="464" t="str">
        <f t="shared" si="18"/>
        <v/>
      </c>
      <c r="U74" s="464" t="str">
        <f t="shared" si="18"/>
        <v/>
      </c>
      <c r="V74" s="464" t="str">
        <f t="shared" si="18"/>
        <v/>
      </c>
      <c r="W74" s="464" t="str">
        <f t="shared" si="18"/>
        <v/>
      </c>
      <c r="X74" s="464" t="str">
        <f t="shared" si="18"/>
        <v/>
      </c>
      <c r="Y74" s="464" t="str">
        <f t="shared" si="18"/>
        <v/>
      </c>
    </row>
    <row r="75" spans="1:25">
      <c r="A75" s="463">
        <v>51</v>
      </c>
      <c r="B75" s="433"/>
      <c r="C75" s="433"/>
      <c r="D75" s="433"/>
      <c r="E75" s="433"/>
      <c r="F75" s="433"/>
      <c r="G75" s="433"/>
      <c r="H75" s="433"/>
      <c r="I75" s="433"/>
      <c r="J75" s="433"/>
      <c r="K75" s="433"/>
      <c r="L75" s="433"/>
      <c r="M75" s="465"/>
      <c r="N75" s="464" t="str">
        <f t="shared" si="18"/>
        <v/>
      </c>
      <c r="O75" s="464" t="str">
        <f t="shared" si="18"/>
        <v/>
      </c>
      <c r="P75" s="464" t="str">
        <f t="shared" si="18"/>
        <v/>
      </c>
      <c r="Q75" s="464" t="str">
        <f t="shared" si="18"/>
        <v/>
      </c>
      <c r="R75" s="464" t="str">
        <f t="shared" si="18"/>
        <v/>
      </c>
      <c r="S75" s="464" t="str">
        <f t="shared" si="18"/>
        <v/>
      </c>
      <c r="T75" s="464" t="str">
        <f t="shared" si="18"/>
        <v/>
      </c>
      <c r="U75" s="464" t="str">
        <f t="shared" si="18"/>
        <v/>
      </c>
      <c r="V75" s="464" t="str">
        <f t="shared" si="18"/>
        <v/>
      </c>
      <c r="W75" s="464" t="str">
        <f t="shared" si="18"/>
        <v/>
      </c>
      <c r="X75" s="464" t="str">
        <f t="shared" si="18"/>
        <v/>
      </c>
      <c r="Y75" s="464" t="str">
        <f t="shared" si="18"/>
        <v/>
      </c>
    </row>
    <row r="76" spans="1:25">
      <c r="A76" s="463">
        <v>52</v>
      </c>
      <c r="B76" s="433"/>
      <c r="C76" s="433"/>
      <c r="D76" s="433"/>
      <c r="E76" s="433"/>
      <c r="F76" s="433"/>
      <c r="G76" s="433"/>
      <c r="H76" s="433"/>
      <c r="I76" s="433"/>
      <c r="J76" s="433"/>
      <c r="K76" s="433"/>
      <c r="L76" s="433"/>
      <c r="M76" s="465"/>
      <c r="N76" s="464" t="str">
        <f t="shared" si="18"/>
        <v/>
      </c>
      <c r="O76" s="464" t="str">
        <f t="shared" si="18"/>
        <v/>
      </c>
      <c r="P76" s="464" t="str">
        <f t="shared" si="18"/>
        <v/>
      </c>
      <c r="Q76" s="464" t="str">
        <f t="shared" si="18"/>
        <v/>
      </c>
      <c r="R76" s="464" t="str">
        <f t="shared" si="18"/>
        <v/>
      </c>
      <c r="S76" s="464" t="str">
        <f t="shared" si="18"/>
        <v/>
      </c>
      <c r="T76" s="464" t="str">
        <f t="shared" si="18"/>
        <v/>
      </c>
      <c r="U76" s="464" t="str">
        <f t="shared" si="18"/>
        <v/>
      </c>
      <c r="V76" s="464" t="str">
        <f t="shared" si="18"/>
        <v/>
      </c>
      <c r="W76" s="464" t="str">
        <f t="shared" si="18"/>
        <v/>
      </c>
      <c r="X76" s="464" t="str">
        <f t="shared" si="18"/>
        <v/>
      </c>
      <c r="Y76" s="464" t="str">
        <f t="shared" si="18"/>
        <v/>
      </c>
    </row>
    <row r="77" spans="1:25">
      <c r="A77" s="463">
        <v>53</v>
      </c>
      <c r="B77" s="433"/>
      <c r="C77" s="433"/>
      <c r="D77" s="433"/>
      <c r="E77" s="433"/>
      <c r="F77" s="433"/>
      <c r="G77" s="433"/>
      <c r="H77" s="433"/>
      <c r="I77" s="433"/>
      <c r="J77" s="433"/>
      <c r="K77" s="433"/>
      <c r="L77" s="433"/>
      <c r="M77" s="465"/>
      <c r="N77" s="464" t="str">
        <f t="shared" si="18"/>
        <v/>
      </c>
      <c r="O77" s="464" t="str">
        <f t="shared" si="18"/>
        <v/>
      </c>
      <c r="P77" s="464" t="str">
        <f t="shared" si="18"/>
        <v/>
      </c>
      <c r="Q77" s="464" t="str">
        <f t="shared" si="18"/>
        <v/>
      </c>
      <c r="R77" s="464" t="str">
        <f t="shared" si="18"/>
        <v/>
      </c>
      <c r="S77" s="464" t="str">
        <f t="shared" si="18"/>
        <v/>
      </c>
      <c r="T77" s="464" t="str">
        <f t="shared" si="18"/>
        <v/>
      </c>
      <c r="U77" s="464" t="str">
        <f t="shared" si="18"/>
        <v/>
      </c>
      <c r="V77" s="464" t="str">
        <f t="shared" si="18"/>
        <v/>
      </c>
      <c r="W77" s="464" t="str">
        <f t="shared" si="18"/>
        <v/>
      </c>
      <c r="X77" s="464" t="str">
        <f t="shared" si="18"/>
        <v/>
      </c>
      <c r="Y77" s="464" t="str">
        <f t="shared" si="18"/>
        <v/>
      </c>
    </row>
    <row r="78" spans="1:25">
      <c r="A78" s="463">
        <v>54</v>
      </c>
      <c r="B78" s="433"/>
      <c r="C78" s="433"/>
      <c r="D78" s="433"/>
      <c r="E78" s="433"/>
      <c r="F78" s="433"/>
      <c r="G78" s="433"/>
      <c r="H78" s="433"/>
      <c r="I78" s="433"/>
      <c r="J78" s="433"/>
      <c r="K78" s="433"/>
      <c r="L78" s="433"/>
      <c r="M78" s="465"/>
      <c r="N78" s="464" t="str">
        <f t="shared" si="18"/>
        <v/>
      </c>
      <c r="O78" s="464" t="str">
        <f t="shared" si="18"/>
        <v/>
      </c>
      <c r="P78" s="464" t="str">
        <f t="shared" si="18"/>
        <v/>
      </c>
      <c r="Q78" s="464" t="str">
        <f t="shared" si="18"/>
        <v/>
      </c>
      <c r="R78" s="464" t="str">
        <f t="shared" si="18"/>
        <v/>
      </c>
      <c r="S78" s="464" t="str">
        <f t="shared" si="18"/>
        <v/>
      </c>
      <c r="T78" s="464" t="str">
        <f t="shared" si="18"/>
        <v/>
      </c>
      <c r="U78" s="464" t="str">
        <f t="shared" si="18"/>
        <v/>
      </c>
      <c r="V78" s="464" t="str">
        <f t="shared" si="18"/>
        <v/>
      </c>
      <c r="W78" s="464" t="str">
        <f t="shared" si="18"/>
        <v/>
      </c>
      <c r="X78" s="464" t="str">
        <f t="shared" si="18"/>
        <v/>
      </c>
      <c r="Y78" s="464" t="str">
        <f t="shared" si="18"/>
        <v/>
      </c>
    </row>
    <row r="79" spans="1:25">
      <c r="A79" s="463">
        <v>55</v>
      </c>
      <c r="B79" s="433"/>
      <c r="C79" s="433"/>
      <c r="D79" s="433"/>
      <c r="E79" s="433"/>
      <c r="F79" s="433"/>
      <c r="G79" s="433"/>
      <c r="H79" s="433"/>
      <c r="I79" s="433"/>
      <c r="J79" s="433"/>
      <c r="K79" s="433"/>
      <c r="L79" s="433"/>
      <c r="M79" s="465"/>
      <c r="N79" s="464" t="str">
        <f t="shared" si="18"/>
        <v/>
      </c>
      <c r="O79" s="464" t="str">
        <f t="shared" si="18"/>
        <v/>
      </c>
      <c r="P79" s="464" t="str">
        <f t="shared" si="18"/>
        <v/>
      </c>
      <c r="Q79" s="464" t="str">
        <f t="shared" si="18"/>
        <v/>
      </c>
      <c r="R79" s="464" t="str">
        <f t="shared" si="18"/>
        <v/>
      </c>
      <c r="S79" s="464" t="str">
        <f t="shared" si="18"/>
        <v/>
      </c>
      <c r="T79" s="464" t="str">
        <f t="shared" si="18"/>
        <v/>
      </c>
      <c r="U79" s="464" t="str">
        <f t="shared" si="18"/>
        <v/>
      </c>
      <c r="V79" s="464" t="str">
        <f t="shared" si="18"/>
        <v/>
      </c>
      <c r="W79" s="464" t="str">
        <f t="shared" si="18"/>
        <v/>
      </c>
      <c r="X79" s="464" t="str">
        <f t="shared" si="18"/>
        <v/>
      </c>
      <c r="Y79" s="464" t="str">
        <f t="shared" si="18"/>
        <v/>
      </c>
    </row>
    <row r="80" spans="1:25">
      <c r="A80" s="463">
        <v>56</v>
      </c>
      <c r="B80" s="433"/>
      <c r="C80" s="433"/>
      <c r="D80" s="433"/>
      <c r="E80" s="433"/>
      <c r="F80" s="433"/>
      <c r="G80" s="433"/>
      <c r="H80" s="433"/>
      <c r="I80" s="433"/>
      <c r="J80" s="433"/>
      <c r="K80" s="433"/>
      <c r="L80" s="433"/>
      <c r="M80" s="465"/>
      <c r="N80" s="464" t="str">
        <f t="shared" si="18"/>
        <v/>
      </c>
      <c r="O80" s="464" t="str">
        <f t="shared" si="18"/>
        <v/>
      </c>
      <c r="P80" s="464" t="str">
        <f t="shared" si="18"/>
        <v/>
      </c>
      <c r="Q80" s="464" t="str">
        <f t="shared" si="18"/>
        <v/>
      </c>
      <c r="R80" s="464" t="str">
        <f t="shared" si="18"/>
        <v/>
      </c>
      <c r="S80" s="464" t="str">
        <f t="shared" si="18"/>
        <v/>
      </c>
      <c r="T80" s="464" t="str">
        <f t="shared" si="18"/>
        <v/>
      </c>
      <c r="U80" s="464" t="str">
        <f t="shared" si="18"/>
        <v/>
      </c>
      <c r="V80" s="464" t="str">
        <f t="shared" si="18"/>
        <v/>
      </c>
      <c r="W80" s="464" t="str">
        <f t="shared" si="18"/>
        <v/>
      </c>
      <c r="X80" s="464" t="str">
        <f t="shared" si="18"/>
        <v/>
      </c>
      <c r="Y80" s="464" t="str">
        <f t="shared" si="18"/>
        <v/>
      </c>
    </row>
    <row r="81" spans="1:25">
      <c r="A81" s="463">
        <v>57</v>
      </c>
      <c r="B81" s="433"/>
      <c r="C81" s="433"/>
      <c r="D81" s="433"/>
      <c r="E81" s="433"/>
      <c r="F81" s="433"/>
      <c r="G81" s="433"/>
      <c r="H81" s="433"/>
      <c r="I81" s="433"/>
      <c r="J81" s="433"/>
      <c r="K81" s="433"/>
      <c r="L81" s="433"/>
      <c r="M81" s="465"/>
      <c r="N81" s="464" t="str">
        <f t="shared" si="18"/>
        <v/>
      </c>
      <c r="O81" s="464" t="str">
        <f t="shared" si="18"/>
        <v/>
      </c>
      <c r="P81" s="464" t="str">
        <f t="shared" si="18"/>
        <v/>
      </c>
      <c r="Q81" s="464" t="str">
        <f t="shared" si="18"/>
        <v/>
      </c>
      <c r="R81" s="464" t="str">
        <f t="shared" si="18"/>
        <v/>
      </c>
      <c r="S81" s="464" t="str">
        <f t="shared" si="18"/>
        <v/>
      </c>
      <c r="T81" s="464" t="str">
        <f t="shared" si="18"/>
        <v/>
      </c>
      <c r="U81" s="464" t="str">
        <f t="shared" si="18"/>
        <v/>
      </c>
      <c r="V81" s="464" t="str">
        <f t="shared" si="18"/>
        <v/>
      </c>
      <c r="W81" s="464" t="str">
        <f t="shared" si="18"/>
        <v/>
      </c>
      <c r="X81" s="464" t="str">
        <f t="shared" si="18"/>
        <v/>
      </c>
      <c r="Y81" s="464" t="str">
        <f t="shared" si="18"/>
        <v/>
      </c>
    </row>
    <row r="82" spans="1:25">
      <c r="A82" s="463">
        <v>58</v>
      </c>
      <c r="B82" s="433"/>
      <c r="C82" s="433"/>
      <c r="D82" s="433"/>
      <c r="E82" s="433"/>
      <c r="F82" s="433"/>
      <c r="G82" s="433"/>
      <c r="H82" s="433"/>
      <c r="I82" s="433"/>
      <c r="J82" s="433"/>
      <c r="K82" s="433"/>
      <c r="L82" s="433"/>
      <c r="M82" s="465"/>
      <c r="N82" s="464" t="str">
        <f t="shared" si="18"/>
        <v/>
      </c>
      <c r="O82" s="464" t="str">
        <f t="shared" si="18"/>
        <v/>
      </c>
      <c r="P82" s="464" t="str">
        <f t="shared" si="18"/>
        <v/>
      </c>
      <c r="Q82" s="464" t="str">
        <f t="shared" si="18"/>
        <v/>
      </c>
      <c r="R82" s="464" t="str">
        <f t="shared" si="18"/>
        <v/>
      </c>
      <c r="S82" s="464" t="str">
        <f t="shared" si="18"/>
        <v/>
      </c>
      <c r="T82" s="464" t="str">
        <f t="shared" si="18"/>
        <v/>
      </c>
      <c r="U82" s="464" t="str">
        <f t="shared" si="18"/>
        <v/>
      </c>
      <c r="V82" s="464" t="str">
        <f t="shared" si="18"/>
        <v/>
      </c>
      <c r="W82" s="464" t="str">
        <f t="shared" si="18"/>
        <v/>
      </c>
      <c r="X82" s="464" t="str">
        <f t="shared" si="18"/>
        <v/>
      </c>
      <c r="Y82" s="464" t="str">
        <f t="shared" si="18"/>
        <v/>
      </c>
    </row>
    <row r="83" spans="1:25">
      <c r="A83" s="463">
        <v>59</v>
      </c>
      <c r="B83" s="433"/>
      <c r="C83" s="433"/>
      <c r="D83" s="433"/>
      <c r="E83" s="433"/>
      <c r="F83" s="433"/>
      <c r="G83" s="433"/>
      <c r="H83" s="433"/>
      <c r="I83" s="433"/>
      <c r="J83" s="433"/>
      <c r="K83" s="433"/>
      <c r="L83" s="433"/>
      <c r="M83" s="465"/>
      <c r="N83" s="464" t="str">
        <f t="shared" si="18"/>
        <v/>
      </c>
      <c r="O83" s="464" t="str">
        <f t="shared" si="18"/>
        <v/>
      </c>
      <c r="P83" s="464" t="str">
        <f t="shared" si="18"/>
        <v/>
      </c>
      <c r="Q83" s="464" t="str">
        <f t="shared" ref="Q83:Y111" si="19">IF(E83="","",ABS(E82-E83))</f>
        <v/>
      </c>
      <c r="R83" s="464" t="str">
        <f t="shared" si="19"/>
        <v/>
      </c>
      <c r="S83" s="464" t="str">
        <f t="shared" si="19"/>
        <v/>
      </c>
      <c r="T83" s="464" t="str">
        <f t="shared" si="19"/>
        <v/>
      </c>
      <c r="U83" s="464" t="str">
        <f t="shared" si="19"/>
        <v/>
      </c>
      <c r="V83" s="464" t="str">
        <f t="shared" si="19"/>
        <v/>
      </c>
      <c r="W83" s="464" t="str">
        <f t="shared" si="19"/>
        <v/>
      </c>
      <c r="X83" s="464" t="str">
        <f t="shared" si="19"/>
        <v/>
      </c>
      <c r="Y83" s="464" t="str">
        <f t="shared" si="19"/>
        <v/>
      </c>
    </row>
    <row r="84" spans="1:25">
      <c r="A84" s="463">
        <v>60</v>
      </c>
      <c r="B84" s="433"/>
      <c r="C84" s="433"/>
      <c r="D84" s="433"/>
      <c r="E84" s="433"/>
      <c r="F84" s="433"/>
      <c r="G84" s="433"/>
      <c r="H84" s="433"/>
      <c r="I84" s="433"/>
      <c r="J84" s="433"/>
      <c r="K84" s="433"/>
      <c r="L84" s="433"/>
      <c r="M84" s="465"/>
      <c r="N84" s="464" t="str">
        <f t="shared" ref="N84:S123" si="20">IF(B84="","",ABS(B83-B84))</f>
        <v/>
      </c>
      <c r="O84" s="464" t="str">
        <f t="shared" si="20"/>
        <v/>
      </c>
      <c r="P84" s="464" t="str">
        <f t="shared" si="20"/>
        <v/>
      </c>
      <c r="Q84" s="464" t="str">
        <f t="shared" si="19"/>
        <v/>
      </c>
      <c r="R84" s="464" t="str">
        <f t="shared" si="19"/>
        <v/>
      </c>
      <c r="S84" s="464" t="str">
        <f t="shared" si="19"/>
        <v/>
      </c>
      <c r="T84" s="464" t="str">
        <f t="shared" si="19"/>
        <v/>
      </c>
      <c r="U84" s="464" t="str">
        <f t="shared" si="19"/>
        <v/>
      </c>
      <c r="V84" s="464" t="str">
        <f t="shared" si="19"/>
        <v/>
      </c>
      <c r="W84" s="464" t="str">
        <f t="shared" si="19"/>
        <v/>
      </c>
      <c r="X84" s="464" t="str">
        <f t="shared" si="19"/>
        <v/>
      </c>
      <c r="Y84" s="464" t="str">
        <f t="shared" si="19"/>
        <v/>
      </c>
    </row>
    <row r="85" spans="1:25">
      <c r="A85" s="463">
        <v>61</v>
      </c>
      <c r="B85" s="433"/>
      <c r="C85" s="433"/>
      <c r="D85" s="433"/>
      <c r="E85" s="433"/>
      <c r="F85" s="433"/>
      <c r="G85" s="433"/>
      <c r="H85" s="433"/>
      <c r="I85" s="433"/>
      <c r="J85" s="433"/>
      <c r="K85" s="433"/>
      <c r="L85" s="433"/>
      <c r="M85" s="465"/>
      <c r="N85" s="464" t="str">
        <f t="shared" si="20"/>
        <v/>
      </c>
      <c r="O85" s="464" t="str">
        <f t="shared" si="20"/>
        <v/>
      </c>
      <c r="P85" s="464" t="str">
        <f t="shared" si="20"/>
        <v/>
      </c>
      <c r="Q85" s="464" t="str">
        <f t="shared" si="19"/>
        <v/>
      </c>
      <c r="R85" s="464" t="str">
        <f t="shared" si="19"/>
        <v/>
      </c>
      <c r="S85" s="464" t="str">
        <f t="shared" si="19"/>
        <v/>
      </c>
      <c r="T85" s="464" t="str">
        <f t="shared" si="19"/>
        <v/>
      </c>
      <c r="U85" s="464" t="str">
        <f t="shared" si="19"/>
        <v/>
      </c>
      <c r="V85" s="464" t="str">
        <f t="shared" si="19"/>
        <v/>
      </c>
      <c r="W85" s="464" t="str">
        <f t="shared" si="19"/>
        <v/>
      </c>
      <c r="X85" s="464" t="str">
        <f t="shared" si="19"/>
        <v/>
      </c>
      <c r="Y85" s="464" t="str">
        <f t="shared" si="19"/>
        <v/>
      </c>
    </row>
    <row r="86" spans="1:25">
      <c r="A86" s="463">
        <v>62</v>
      </c>
      <c r="B86" s="433"/>
      <c r="C86" s="433"/>
      <c r="D86" s="433"/>
      <c r="E86" s="433"/>
      <c r="F86" s="433"/>
      <c r="G86" s="433"/>
      <c r="H86" s="433"/>
      <c r="I86" s="433"/>
      <c r="J86" s="433"/>
      <c r="K86" s="433"/>
      <c r="L86" s="433"/>
      <c r="M86" s="465"/>
      <c r="N86" s="464" t="str">
        <f t="shared" si="20"/>
        <v/>
      </c>
      <c r="O86" s="464" t="str">
        <f t="shared" si="20"/>
        <v/>
      </c>
      <c r="P86" s="464" t="str">
        <f t="shared" si="20"/>
        <v/>
      </c>
      <c r="Q86" s="464" t="str">
        <f t="shared" si="19"/>
        <v/>
      </c>
      <c r="R86" s="464" t="str">
        <f t="shared" si="19"/>
        <v/>
      </c>
      <c r="S86" s="464" t="str">
        <f t="shared" si="19"/>
        <v/>
      </c>
      <c r="T86" s="464" t="str">
        <f t="shared" si="19"/>
        <v/>
      </c>
      <c r="U86" s="464" t="str">
        <f t="shared" si="19"/>
        <v/>
      </c>
      <c r="V86" s="464" t="str">
        <f t="shared" si="19"/>
        <v/>
      </c>
      <c r="W86" s="464" t="str">
        <f t="shared" si="19"/>
        <v/>
      </c>
      <c r="X86" s="464" t="str">
        <f t="shared" si="19"/>
        <v/>
      </c>
      <c r="Y86" s="464" t="str">
        <f t="shared" si="19"/>
        <v/>
      </c>
    </row>
    <row r="87" spans="1:25">
      <c r="A87" s="463">
        <v>63</v>
      </c>
      <c r="B87" s="433"/>
      <c r="C87" s="433"/>
      <c r="D87" s="433"/>
      <c r="E87" s="433"/>
      <c r="F87" s="433"/>
      <c r="G87" s="433"/>
      <c r="H87" s="433"/>
      <c r="I87" s="433"/>
      <c r="J87" s="433"/>
      <c r="K87" s="433"/>
      <c r="L87" s="433"/>
      <c r="M87" s="465"/>
      <c r="N87" s="464" t="str">
        <f t="shared" si="20"/>
        <v/>
      </c>
      <c r="O87" s="464" t="str">
        <f t="shared" si="20"/>
        <v/>
      </c>
      <c r="P87" s="464" t="str">
        <f t="shared" si="20"/>
        <v/>
      </c>
      <c r="Q87" s="464" t="str">
        <f t="shared" si="19"/>
        <v/>
      </c>
      <c r="R87" s="464" t="str">
        <f t="shared" si="19"/>
        <v/>
      </c>
      <c r="S87" s="464" t="str">
        <f t="shared" si="19"/>
        <v/>
      </c>
      <c r="T87" s="464" t="str">
        <f t="shared" si="19"/>
        <v/>
      </c>
      <c r="U87" s="464" t="str">
        <f t="shared" si="19"/>
        <v/>
      </c>
      <c r="V87" s="464" t="str">
        <f t="shared" si="19"/>
        <v/>
      </c>
      <c r="W87" s="464" t="str">
        <f t="shared" si="19"/>
        <v/>
      </c>
      <c r="X87" s="464" t="str">
        <f t="shared" si="19"/>
        <v/>
      </c>
      <c r="Y87" s="464" t="str">
        <f t="shared" si="19"/>
        <v/>
      </c>
    </row>
    <row r="88" spans="1:25">
      <c r="A88" s="463">
        <v>64</v>
      </c>
      <c r="B88" s="433"/>
      <c r="C88" s="433"/>
      <c r="D88" s="433"/>
      <c r="E88" s="433"/>
      <c r="F88" s="433"/>
      <c r="G88" s="433"/>
      <c r="H88" s="433"/>
      <c r="I88" s="433"/>
      <c r="J88" s="433"/>
      <c r="K88" s="433"/>
      <c r="L88" s="433"/>
      <c r="M88" s="465"/>
      <c r="N88" s="464" t="str">
        <f t="shared" si="20"/>
        <v/>
      </c>
      <c r="O88" s="464" t="str">
        <f t="shared" si="20"/>
        <v/>
      </c>
      <c r="P88" s="464" t="str">
        <f t="shared" si="20"/>
        <v/>
      </c>
      <c r="Q88" s="464" t="str">
        <f t="shared" si="19"/>
        <v/>
      </c>
      <c r="R88" s="464" t="str">
        <f t="shared" si="19"/>
        <v/>
      </c>
      <c r="S88" s="464" t="str">
        <f t="shared" si="19"/>
        <v/>
      </c>
      <c r="T88" s="464" t="str">
        <f t="shared" si="19"/>
        <v/>
      </c>
      <c r="U88" s="464" t="str">
        <f t="shared" si="19"/>
        <v/>
      </c>
      <c r="V88" s="464" t="str">
        <f t="shared" si="19"/>
        <v/>
      </c>
      <c r="W88" s="464" t="str">
        <f t="shared" si="19"/>
        <v/>
      </c>
      <c r="X88" s="464" t="str">
        <f t="shared" si="19"/>
        <v/>
      </c>
      <c r="Y88" s="464" t="str">
        <f t="shared" si="19"/>
        <v/>
      </c>
    </row>
    <row r="89" spans="1:25">
      <c r="A89" s="463">
        <v>65</v>
      </c>
      <c r="B89" s="433"/>
      <c r="C89" s="433"/>
      <c r="D89" s="433"/>
      <c r="E89" s="433"/>
      <c r="F89" s="433"/>
      <c r="G89" s="433"/>
      <c r="H89" s="433"/>
      <c r="I89" s="433"/>
      <c r="J89" s="433"/>
      <c r="K89" s="433"/>
      <c r="L89" s="433"/>
      <c r="M89" s="465"/>
      <c r="N89" s="464" t="str">
        <f t="shared" si="20"/>
        <v/>
      </c>
      <c r="O89" s="464" t="str">
        <f t="shared" si="20"/>
        <v/>
      </c>
      <c r="P89" s="464" t="str">
        <f t="shared" si="20"/>
        <v/>
      </c>
      <c r="Q89" s="464" t="str">
        <f t="shared" si="19"/>
        <v/>
      </c>
      <c r="R89" s="464" t="str">
        <f t="shared" si="19"/>
        <v/>
      </c>
      <c r="S89" s="464" t="str">
        <f t="shared" si="19"/>
        <v/>
      </c>
      <c r="T89" s="464" t="str">
        <f t="shared" si="19"/>
        <v/>
      </c>
      <c r="U89" s="464" t="str">
        <f t="shared" si="19"/>
        <v/>
      </c>
      <c r="V89" s="464" t="str">
        <f t="shared" si="19"/>
        <v/>
      </c>
      <c r="W89" s="464" t="str">
        <f t="shared" si="19"/>
        <v/>
      </c>
      <c r="X89" s="464" t="str">
        <f t="shared" si="19"/>
        <v/>
      </c>
      <c r="Y89" s="464" t="str">
        <f t="shared" si="19"/>
        <v/>
      </c>
    </row>
    <row r="90" spans="1:25">
      <c r="A90" s="463">
        <v>66</v>
      </c>
      <c r="B90" s="433"/>
      <c r="C90" s="433"/>
      <c r="D90" s="433"/>
      <c r="E90" s="433"/>
      <c r="F90" s="433"/>
      <c r="G90" s="433"/>
      <c r="H90" s="433"/>
      <c r="I90" s="433"/>
      <c r="J90" s="433"/>
      <c r="K90" s="433"/>
      <c r="L90" s="433"/>
      <c r="M90" s="465"/>
      <c r="N90" s="464" t="str">
        <f t="shared" si="20"/>
        <v/>
      </c>
      <c r="O90" s="464" t="str">
        <f t="shared" si="20"/>
        <v/>
      </c>
      <c r="P90" s="464" t="str">
        <f t="shared" si="20"/>
        <v/>
      </c>
      <c r="Q90" s="464" t="str">
        <f t="shared" si="19"/>
        <v/>
      </c>
      <c r="R90" s="464" t="str">
        <f t="shared" si="19"/>
        <v/>
      </c>
      <c r="S90" s="464" t="str">
        <f t="shared" si="19"/>
        <v/>
      </c>
      <c r="T90" s="464" t="str">
        <f t="shared" si="19"/>
        <v/>
      </c>
      <c r="U90" s="464" t="str">
        <f t="shared" si="19"/>
        <v/>
      </c>
      <c r="V90" s="464" t="str">
        <f t="shared" si="19"/>
        <v/>
      </c>
      <c r="W90" s="464" t="str">
        <f t="shared" si="19"/>
        <v/>
      </c>
      <c r="X90" s="464" t="str">
        <f t="shared" si="19"/>
        <v/>
      </c>
      <c r="Y90" s="464" t="str">
        <f t="shared" si="19"/>
        <v/>
      </c>
    </row>
    <row r="91" spans="1:25">
      <c r="A91" s="463">
        <v>67</v>
      </c>
      <c r="B91" s="433"/>
      <c r="C91" s="433"/>
      <c r="D91" s="433"/>
      <c r="E91" s="433"/>
      <c r="F91" s="433"/>
      <c r="G91" s="433"/>
      <c r="H91" s="433"/>
      <c r="I91" s="433"/>
      <c r="J91" s="433"/>
      <c r="K91" s="433"/>
      <c r="L91" s="433"/>
      <c r="M91" s="465"/>
      <c r="N91" s="464" t="str">
        <f t="shared" si="20"/>
        <v/>
      </c>
      <c r="O91" s="464" t="str">
        <f t="shared" si="20"/>
        <v/>
      </c>
      <c r="P91" s="464" t="str">
        <f t="shared" si="20"/>
        <v/>
      </c>
      <c r="Q91" s="464" t="str">
        <f t="shared" si="19"/>
        <v/>
      </c>
      <c r="R91" s="464" t="str">
        <f t="shared" si="19"/>
        <v/>
      </c>
      <c r="S91" s="464" t="str">
        <f t="shared" si="19"/>
        <v/>
      </c>
      <c r="T91" s="464" t="str">
        <f t="shared" si="19"/>
        <v/>
      </c>
      <c r="U91" s="464" t="str">
        <f t="shared" si="19"/>
        <v/>
      </c>
      <c r="V91" s="464" t="str">
        <f t="shared" si="19"/>
        <v/>
      </c>
      <c r="W91" s="464" t="str">
        <f t="shared" si="19"/>
        <v/>
      </c>
      <c r="X91" s="464" t="str">
        <f t="shared" si="19"/>
        <v/>
      </c>
      <c r="Y91" s="464" t="str">
        <f t="shared" si="19"/>
        <v/>
      </c>
    </row>
    <row r="92" spans="1:25">
      <c r="A92" s="463">
        <v>68</v>
      </c>
      <c r="B92" s="433"/>
      <c r="C92" s="433"/>
      <c r="D92" s="433"/>
      <c r="E92" s="433"/>
      <c r="F92" s="433"/>
      <c r="G92" s="433"/>
      <c r="H92" s="433"/>
      <c r="I92" s="433"/>
      <c r="J92" s="433"/>
      <c r="K92" s="433"/>
      <c r="L92" s="433"/>
      <c r="M92" s="465"/>
      <c r="N92" s="464" t="str">
        <f t="shared" si="20"/>
        <v/>
      </c>
      <c r="O92" s="464" t="str">
        <f t="shared" si="20"/>
        <v/>
      </c>
      <c r="P92" s="464" t="str">
        <f t="shared" si="20"/>
        <v/>
      </c>
      <c r="Q92" s="464" t="str">
        <f t="shared" si="19"/>
        <v/>
      </c>
      <c r="R92" s="464" t="str">
        <f t="shared" si="19"/>
        <v/>
      </c>
      <c r="S92" s="464" t="str">
        <f t="shared" si="19"/>
        <v/>
      </c>
      <c r="T92" s="464" t="str">
        <f t="shared" si="19"/>
        <v/>
      </c>
      <c r="U92" s="464" t="str">
        <f t="shared" si="19"/>
        <v/>
      </c>
      <c r="V92" s="464" t="str">
        <f t="shared" si="19"/>
        <v/>
      </c>
      <c r="W92" s="464" t="str">
        <f t="shared" si="19"/>
        <v/>
      </c>
      <c r="X92" s="464" t="str">
        <f t="shared" si="19"/>
        <v/>
      </c>
      <c r="Y92" s="464" t="str">
        <f t="shared" si="19"/>
        <v/>
      </c>
    </row>
    <row r="93" spans="1:25">
      <c r="A93" s="463">
        <v>69</v>
      </c>
      <c r="B93" s="433"/>
      <c r="C93" s="433"/>
      <c r="D93" s="433"/>
      <c r="E93" s="433"/>
      <c r="F93" s="433"/>
      <c r="G93" s="433"/>
      <c r="H93" s="433"/>
      <c r="I93" s="433"/>
      <c r="J93" s="433"/>
      <c r="K93" s="433"/>
      <c r="L93" s="433"/>
      <c r="M93" s="465"/>
      <c r="N93" s="464" t="str">
        <f t="shared" si="20"/>
        <v/>
      </c>
      <c r="O93" s="464" t="str">
        <f t="shared" si="20"/>
        <v/>
      </c>
      <c r="P93" s="464" t="str">
        <f t="shared" si="20"/>
        <v/>
      </c>
      <c r="Q93" s="464" t="str">
        <f t="shared" si="19"/>
        <v/>
      </c>
      <c r="R93" s="464" t="str">
        <f t="shared" si="19"/>
        <v/>
      </c>
      <c r="S93" s="464" t="str">
        <f t="shared" si="19"/>
        <v/>
      </c>
      <c r="T93" s="464" t="str">
        <f t="shared" si="19"/>
        <v/>
      </c>
      <c r="U93" s="464" t="str">
        <f t="shared" si="19"/>
        <v/>
      </c>
      <c r="V93" s="464" t="str">
        <f t="shared" si="19"/>
        <v/>
      </c>
      <c r="W93" s="464" t="str">
        <f t="shared" si="19"/>
        <v/>
      </c>
      <c r="X93" s="464" t="str">
        <f t="shared" si="19"/>
        <v/>
      </c>
      <c r="Y93" s="464" t="str">
        <f t="shared" si="19"/>
        <v/>
      </c>
    </row>
    <row r="94" spans="1:25">
      <c r="A94" s="463">
        <v>70</v>
      </c>
      <c r="B94" s="433"/>
      <c r="C94" s="433"/>
      <c r="D94" s="433"/>
      <c r="E94" s="433"/>
      <c r="F94" s="433"/>
      <c r="G94" s="433"/>
      <c r="H94" s="433"/>
      <c r="I94" s="433"/>
      <c r="J94" s="433"/>
      <c r="K94" s="433"/>
      <c r="L94" s="433"/>
      <c r="M94" s="465"/>
      <c r="N94" s="464" t="str">
        <f t="shared" si="20"/>
        <v/>
      </c>
      <c r="O94" s="464" t="str">
        <f t="shared" si="20"/>
        <v/>
      </c>
      <c r="P94" s="464" t="str">
        <f t="shared" si="20"/>
        <v/>
      </c>
      <c r="Q94" s="464" t="str">
        <f t="shared" si="19"/>
        <v/>
      </c>
      <c r="R94" s="464" t="str">
        <f t="shared" si="19"/>
        <v/>
      </c>
      <c r="S94" s="464" t="str">
        <f t="shared" si="19"/>
        <v/>
      </c>
      <c r="T94" s="464" t="str">
        <f t="shared" si="19"/>
        <v/>
      </c>
      <c r="U94" s="464" t="str">
        <f t="shared" si="19"/>
        <v/>
      </c>
      <c r="V94" s="464" t="str">
        <f t="shared" si="19"/>
        <v/>
      </c>
      <c r="W94" s="464" t="str">
        <f t="shared" si="19"/>
        <v/>
      </c>
      <c r="X94" s="464" t="str">
        <f t="shared" si="19"/>
        <v/>
      </c>
      <c r="Y94" s="464" t="str">
        <f t="shared" si="19"/>
        <v/>
      </c>
    </row>
    <row r="95" spans="1:25">
      <c r="A95" s="463">
        <v>71</v>
      </c>
      <c r="B95" s="433"/>
      <c r="C95" s="433"/>
      <c r="D95" s="433"/>
      <c r="E95" s="433"/>
      <c r="F95" s="433"/>
      <c r="G95" s="433"/>
      <c r="H95" s="433"/>
      <c r="I95" s="433"/>
      <c r="J95" s="433"/>
      <c r="K95" s="433"/>
      <c r="L95" s="433"/>
      <c r="M95" s="465"/>
      <c r="N95" s="464" t="str">
        <f t="shared" si="20"/>
        <v/>
      </c>
      <c r="O95" s="464" t="str">
        <f t="shared" si="20"/>
        <v/>
      </c>
      <c r="P95" s="464" t="str">
        <f t="shared" si="20"/>
        <v/>
      </c>
      <c r="Q95" s="464" t="str">
        <f t="shared" si="19"/>
        <v/>
      </c>
      <c r="R95" s="464" t="str">
        <f t="shared" si="19"/>
        <v/>
      </c>
      <c r="S95" s="464" t="str">
        <f t="shared" si="19"/>
        <v/>
      </c>
      <c r="T95" s="464" t="str">
        <f t="shared" si="19"/>
        <v/>
      </c>
      <c r="U95" s="464" t="str">
        <f t="shared" si="19"/>
        <v/>
      </c>
      <c r="V95" s="464" t="str">
        <f t="shared" si="19"/>
        <v/>
      </c>
      <c r="W95" s="464" t="str">
        <f t="shared" si="19"/>
        <v/>
      </c>
      <c r="X95" s="464" t="str">
        <f t="shared" si="19"/>
        <v/>
      </c>
      <c r="Y95" s="464" t="str">
        <f t="shared" si="19"/>
        <v/>
      </c>
    </row>
    <row r="96" spans="1:25">
      <c r="A96" s="463">
        <v>72</v>
      </c>
      <c r="B96" s="433"/>
      <c r="C96" s="433"/>
      <c r="D96" s="433"/>
      <c r="E96" s="433"/>
      <c r="F96" s="433"/>
      <c r="G96" s="433"/>
      <c r="H96" s="433"/>
      <c r="I96" s="433"/>
      <c r="J96" s="433"/>
      <c r="K96" s="433"/>
      <c r="L96" s="433"/>
      <c r="M96" s="465"/>
      <c r="N96" s="464" t="str">
        <f t="shared" si="20"/>
        <v/>
      </c>
      <c r="O96" s="464" t="str">
        <f t="shared" si="20"/>
        <v/>
      </c>
      <c r="P96" s="464" t="str">
        <f t="shared" si="20"/>
        <v/>
      </c>
      <c r="Q96" s="464" t="str">
        <f t="shared" si="19"/>
        <v/>
      </c>
      <c r="R96" s="464" t="str">
        <f t="shared" si="19"/>
        <v/>
      </c>
      <c r="S96" s="464" t="str">
        <f t="shared" si="19"/>
        <v/>
      </c>
      <c r="T96" s="464" t="str">
        <f t="shared" si="19"/>
        <v/>
      </c>
      <c r="U96" s="464" t="str">
        <f t="shared" si="19"/>
        <v/>
      </c>
      <c r="V96" s="464" t="str">
        <f t="shared" si="19"/>
        <v/>
      </c>
      <c r="W96" s="464" t="str">
        <f t="shared" si="19"/>
        <v/>
      </c>
      <c r="X96" s="464" t="str">
        <f t="shared" si="19"/>
        <v/>
      </c>
      <c r="Y96" s="464" t="str">
        <f t="shared" si="19"/>
        <v/>
      </c>
    </row>
    <row r="97" spans="1:25">
      <c r="A97" s="463">
        <v>73</v>
      </c>
      <c r="B97" s="433"/>
      <c r="C97" s="433"/>
      <c r="D97" s="433"/>
      <c r="E97" s="433"/>
      <c r="F97" s="433"/>
      <c r="G97" s="433"/>
      <c r="H97" s="433"/>
      <c r="I97" s="433"/>
      <c r="J97" s="433"/>
      <c r="K97" s="433"/>
      <c r="L97" s="433"/>
      <c r="M97" s="465"/>
      <c r="N97" s="464" t="str">
        <f t="shared" si="20"/>
        <v/>
      </c>
      <c r="O97" s="464" t="str">
        <f t="shared" si="20"/>
        <v/>
      </c>
      <c r="P97" s="464" t="str">
        <f t="shared" si="20"/>
        <v/>
      </c>
      <c r="Q97" s="464" t="str">
        <f t="shared" si="19"/>
        <v/>
      </c>
      <c r="R97" s="464" t="str">
        <f t="shared" si="19"/>
        <v/>
      </c>
      <c r="S97" s="464" t="str">
        <f t="shared" si="19"/>
        <v/>
      </c>
      <c r="T97" s="464" t="str">
        <f t="shared" si="19"/>
        <v/>
      </c>
      <c r="U97" s="464" t="str">
        <f t="shared" si="19"/>
        <v/>
      </c>
      <c r="V97" s="464" t="str">
        <f t="shared" si="19"/>
        <v/>
      </c>
      <c r="W97" s="464" t="str">
        <f t="shared" si="19"/>
        <v/>
      </c>
      <c r="X97" s="464" t="str">
        <f t="shared" si="19"/>
        <v/>
      </c>
      <c r="Y97" s="464" t="str">
        <f t="shared" si="19"/>
        <v/>
      </c>
    </row>
    <row r="98" spans="1:25">
      <c r="A98" s="463">
        <v>74</v>
      </c>
      <c r="B98" s="433"/>
      <c r="C98" s="433"/>
      <c r="D98" s="433"/>
      <c r="E98" s="433"/>
      <c r="F98" s="433"/>
      <c r="G98" s="433"/>
      <c r="H98" s="433"/>
      <c r="I98" s="433"/>
      <c r="J98" s="433"/>
      <c r="K98" s="433"/>
      <c r="L98" s="433"/>
      <c r="M98" s="465"/>
      <c r="N98" s="464" t="str">
        <f t="shared" si="20"/>
        <v/>
      </c>
      <c r="O98" s="464" t="str">
        <f t="shared" si="20"/>
        <v/>
      </c>
      <c r="P98" s="464" t="str">
        <f t="shared" si="20"/>
        <v/>
      </c>
      <c r="Q98" s="464" t="str">
        <f t="shared" si="19"/>
        <v/>
      </c>
      <c r="R98" s="464" t="str">
        <f t="shared" si="19"/>
        <v/>
      </c>
      <c r="S98" s="464" t="str">
        <f t="shared" si="19"/>
        <v/>
      </c>
      <c r="T98" s="464" t="str">
        <f t="shared" si="19"/>
        <v/>
      </c>
      <c r="U98" s="464" t="str">
        <f t="shared" si="19"/>
        <v/>
      </c>
      <c r="V98" s="464" t="str">
        <f t="shared" si="19"/>
        <v/>
      </c>
      <c r="W98" s="464" t="str">
        <f t="shared" si="19"/>
        <v/>
      </c>
      <c r="X98" s="464" t="str">
        <f t="shared" si="19"/>
        <v/>
      </c>
      <c r="Y98" s="464" t="str">
        <f t="shared" si="19"/>
        <v/>
      </c>
    </row>
    <row r="99" spans="1:25">
      <c r="A99" s="463">
        <v>75</v>
      </c>
      <c r="B99" s="433"/>
      <c r="C99" s="433"/>
      <c r="D99" s="433"/>
      <c r="E99" s="433"/>
      <c r="F99" s="433"/>
      <c r="G99" s="433"/>
      <c r="H99" s="433"/>
      <c r="I99" s="433"/>
      <c r="J99" s="433"/>
      <c r="K99" s="433"/>
      <c r="L99" s="433"/>
      <c r="M99" s="465"/>
      <c r="N99" s="464" t="str">
        <f t="shared" si="20"/>
        <v/>
      </c>
      <c r="O99" s="464" t="str">
        <f t="shared" si="20"/>
        <v/>
      </c>
      <c r="P99" s="464" t="str">
        <f t="shared" si="20"/>
        <v/>
      </c>
      <c r="Q99" s="464" t="str">
        <f t="shared" si="19"/>
        <v/>
      </c>
      <c r="R99" s="464" t="str">
        <f t="shared" si="19"/>
        <v/>
      </c>
      <c r="S99" s="464" t="str">
        <f t="shared" si="19"/>
        <v/>
      </c>
      <c r="T99" s="464" t="str">
        <f t="shared" si="19"/>
        <v/>
      </c>
      <c r="U99" s="464" t="str">
        <f t="shared" si="19"/>
        <v/>
      </c>
      <c r="V99" s="464" t="str">
        <f t="shared" si="19"/>
        <v/>
      </c>
      <c r="W99" s="464" t="str">
        <f t="shared" si="19"/>
        <v/>
      </c>
      <c r="X99" s="464" t="str">
        <f t="shared" si="19"/>
        <v/>
      </c>
      <c r="Y99" s="464" t="str">
        <f t="shared" si="19"/>
        <v/>
      </c>
    </row>
    <row r="100" spans="1:25">
      <c r="A100" s="463">
        <v>76</v>
      </c>
      <c r="B100" s="433"/>
      <c r="C100" s="433"/>
      <c r="D100" s="433"/>
      <c r="E100" s="433"/>
      <c r="F100" s="433"/>
      <c r="G100" s="433"/>
      <c r="H100" s="433"/>
      <c r="I100" s="433"/>
      <c r="J100" s="433"/>
      <c r="K100" s="433"/>
      <c r="L100" s="433"/>
      <c r="M100" s="465"/>
      <c r="N100" s="464" t="str">
        <f t="shared" si="20"/>
        <v/>
      </c>
      <c r="O100" s="464" t="str">
        <f t="shared" si="20"/>
        <v/>
      </c>
      <c r="P100" s="464" t="str">
        <f t="shared" si="20"/>
        <v/>
      </c>
      <c r="Q100" s="464" t="str">
        <f t="shared" si="19"/>
        <v/>
      </c>
      <c r="R100" s="464" t="str">
        <f t="shared" si="19"/>
        <v/>
      </c>
      <c r="S100" s="464" t="str">
        <f t="shared" si="19"/>
        <v/>
      </c>
      <c r="T100" s="464" t="str">
        <f t="shared" si="19"/>
        <v/>
      </c>
      <c r="U100" s="464" t="str">
        <f t="shared" si="19"/>
        <v/>
      </c>
      <c r="V100" s="464" t="str">
        <f t="shared" si="19"/>
        <v/>
      </c>
      <c r="W100" s="464" t="str">
        <f t="shared" si="19"/>
        <v/>
      </c>
      <c r="X100" s="464" t="str">
        <f t="shared" si="19"/>
        <v/>
      </c>
      <c r="Y100" s="464" t="str">
        <f t="shared" si="19"/>
        <v/>
      </c>
    </row>
    <row r="101" spans="1:25">
      <c r="A101" s="463">
        <v>77</v>
      </c>
      <c r="B101" s="433"/>
      <c r="C101" s="433"/>
      <c r="D101" s="433"/>
      <c r="E101" s="433"/>
      <c r="F101" s="433"/>
      <c r="G101" s="433"/>
      <c r="H101" s="433"/>
      <c r="I101" s="433"/>
      <c r="J101" s="433"/>
      <c r="K101" s="433"/>
      <c r="L101" s="433"/>
      <c r="M101" s="465"/>
      <c r="N101" s="464" t="str">
        <f t="shared" si="20"/>
        <v/>
      </c>
      <c r="O101" s="464" t="str">
        <f t="shared" si="20"/>
        <v/>
      </c>
      <c r="P101" s="464" t="str">
        <f t="shared" si="20"/>
        <v/>
      </c>
      <c r="Q101" s="464" t="str">
        <f t="shared" si="19"/>
        <v/>
      </c>
      <c r="R101" s="464" t="str">
        <f t="shared" si="19"/>
        <v/>
      </c>
      <c r="S101" s="464" t="str">
        <f t="shared" si="19"/>
        <v/>
      </c>
      <c r="T101" s="464" t="str">
        <f t="shared" si="19"/>
        <v/>
      </c>
      <c r="U101" s="464" t="str">
        <f t="shared" si="19"/>
        <v/>
      </c>
      <c r="V101" s="464" t="str">
        <f t="shared" si="19"/>
        <v/>
      </c>
      <c r="W101" s="464" t="str">
        <f t="shared" si="19"/>
        <v/>
      </c>
      <c r="X101" s="464" t="str">
        <f t="shared" si="19"/>
        <v/>
      </c>
      <c r="Y101" s="464" t="str">
        <f t="shared" si="19"/>
        <v/>
      </c>
    </row>
    <row r="102" spans="1:25">
      <c r="A102" s="463">
        <v>78</v>
      </c>
      <c r="B102" s="433"/>
      <c r="C102" s="433"/>
      <c r="D102" s="433"/>
      <c r="E102" s="433"/>
      <c r="F102" s="433"/>
      <c r="G102" s="433"/>
      <c r="H102" s="433"/>
      <c r="I102" s="433"/>
      <c r="J102" s="433"/>
      <c r="K102" s="433"/>
      <c r="L102" s="433"/>
      <c r="M102" s="465"/>
      <c r="N102" s="464" t="str">
        <f t="shared" si="20"/>
        <v/>
      </c>
      <c r="O102" s="464" t="str">
        <f t="shared" si="20"/>
        <v/>
      </c>
      <c r="P102" s="464" t="str">
        <f t="shared" si="20"/>
        <v/>
      </c>
      <c r="Q102" s="464" t="str">
        <f t="shared" si="19"/>
        <v/>
      </c>
      <c r="R102" s="464" t="str">
        <f t="shared" si="19"/>
        <v/>
      </c>
      <c r="S102" s="464" t="str">
        <f t="shared" si="19"/>
        <v/>
      </c>
      <c r="T102" s="464" t="str">
        <f t="shared" si="19"/>
        <v/>
      </c>
      <c r="U102" s="464" t="str">
        <f t="shared" si="19"/>
        <v/>
      </c>
      <c r="V102" s="464" t="str">
        <f t="shared" si="19"/>
        <v/>
      </c>
      <c r="W102" s="464" t="str">
        <f t="shared" si="19"/>
        <v/>
      </c>
      <c r="X102" s="464" t="str">
        <f t="shared" si="19"/>
        <v/>
      </c>
      <c r="Y102" s="464" t="str">
        <f t="shared" si="19"/>
        <v/>
      </c>
    </row>
    <row r="103" spans="1:25">
      <c r="A103" s="463">
        <v>79</v>
      </c>
      <c r="B103" s="433"/>
      <c r="C103" s="433"/>
      <c r="D103" s="433"/>
      <c r="E103" s="433"/>
      <c r="F103" s="433"/>
      <c r="G103" s="433"/>
      <c r="H103" s="433"/>
      <c r="I103" s="433"/>
      <c r="J103" s="433"/>
      <c r="K103" s="433"/>
      <c r="L103" s="433"/>
      <c r="M103" s="465"/>
      <c r="N103" s="464" t="str">
        <f t="shared" si="20"/>
        <v/>
      </c>
      <c r="O103" s="464" t="str">
        <f t="shared" si="20"/>
        <v/>
      </c>
      <c r="P103" s="464" t="str">
        <f t="shared" si="20"/>
        <v/>
      </c>
      <c r="Q103" s="464" t="str">
        <f t="shared" si="19"/>
        <v/>
      </c>
      <c r="R103" s="464" t="str">
        <f t="shared" si="19"/>
        <v/>
      </c>
      <c r="S103" s="464" t="str">
        <f t="shared" si="19"/>
        <v/>
      </c>
      <c r="T103" s="464" t="str">
        <f t="shared" si="19"/>
        <v/>
      </c>
      <c r="U103" s="464" t="str">
        <f t="shared" si="19"/>
        <v/>
      </c>
      <c r="V103" s="464" t="str">
        <f t="shared" si="19"/>
        <v/>
      </c>
      <c r="W103" s="464" t="str">
        <f t="shared" si="19"/>
        <v/>
      </c>
      <c r="X103" s="464" t="str">
        <f t="shared" si="19"/>
        <v/>
      </c>
      <c r="Y103" s="464" t="str">
        <f t="shared" si="19"/>
        <v/>
      </c>
    </row>
    <row r="104" spans="1:25">
      <c r="A104" s="463">
        <v>80</v>
      </c>
      <c r="B104" s="433"/>
      <c r="C104" s="433"/>
      <c r="D104" s="433"/>
      <c r="E104" s="433"/>
      <c r="F104" s="433"/>
      <c r="G104" s="433"/>
      <c r="H104" s="433"/>
      <c r="I104" s="433"/>
      <c r="J104" s="433"/>
      <c r="K104" s="433"/>
      <c r="L104" s="433"/>
      <c r="M104" s="465"/>
      <c r="N104" s="464" t="str">
        <f t="shared" si="20"/>
        <v/>
      </c>
      <c r="O104" s="464" t="str">
        <f t="shared" si="20"/>
        <v/>
      </c>
      <c r="P104" s="464" t="str">
        <f t="shared" si="20"/>
        <v/>
      </c>
      <c r="Q104" s="464" t="str">
        <f t="shared" si="19"/>
        <v/>
      </c>
      <c r="R104" s="464" t="str">
        <f t="shared" si="19"/>
        <v/>
      </c>
      <c r="S104" s="464" t="str">
        <f t="shared" si="19"/>
        <v/>
      </c>
      <c r="T104" s="464" t="str">
        <f t="shared" si="19"/>
        <v/>
      </c>
      <c r="U104" s="464" t="str">
        <f t="shared" si="19"/>
        <v/>
      </c>
      <c r="V104" s="464" t="str">
        <f t="shared" si="19"/>
        <v/>
      </c>
      <c r="W104" s="464" t="str">
        <f t="shared" si="19"/>
        <v/>
      </c>
      <c r="X104" s="464" t="str">
        <f t="shared" si="19"/>
        <v/>
      </c>
      <c r="Y104" s="464" t="str">
        <f t="shared" si="19"/>
        <v/>
      </c>
    </row>
    <row r="105" spans="1:25">
      <c r="A105" s="463">
        <v>81</v>
      </c>
      <c r="B105" s="433"/>
      <c r="C105" s="433"/>
      <c r="D105" s="433"/>
      <c r="E105" s="433"/>
      <c r="F105" s="433"/>
      <c r="G105" s="433"/>
      <c r="H105" s="433"/>
      <c r="I105" s="433"/>
      <c r="J105" s="433"/>
      <c r="K105" s="433"/>
      <c r="L105" s="433"/>
      <c r="M105" s="465"/>
      <c r="N105" s="464" t="str">
        <f t="shared" si="20"/>
        <v/>
      </c>
      <c r="O105" s="464" t="str">
        <f t="shared" si="20"/>
        <v/>
      </c>
      <c r="P105" s="464" t="str">
        <f t="shared" si="20"/>
        <v/>
      </c>
      <c r="Q105" s="464" t="str">
        <f t="shared" si="19"/>
        <v/>
      </c>
      <c r="R105" s="464" t="str">
        <f t="shared" si="19"/>
        <v/>
      </c>
      <c r="S105" s="464" t="str">
        <f t="shared" si="19"/>
        <v/>
      </c>
      <c r="T105" s="464" t="str">
        <f t="shared" si="19"/>
        <v/>
      </c>
      <c r="U105" s="464" t="str">
        <f t="shared" si="19"/>
        <v/>
      </c>
      <c r="V105" s="464" t="str">
        <f t="shared" si="19"/>
        <v/>
      </c>
      <c r="W105" s="464" t="str">
        <f t="shared" si="19"/>
        <v/>
      </c>
      <c r="X105" s="464" t="str">
        <f t="shared" si="19"/>
        <v/>
      </c>
      <c r="Y105" s="464" t="str">
        <f t="shared" si="19"/>
        <v/>
      </c>
    </row>
    <row r="106" spans="1:25">
      <c r="A106" s="463">
        <v>82</v>
      </c>
      <c r="B106" s="433"/>
      <c r="C106" s="433"/>
      <c r="D106" s="433"/>
      <c r="E106" s="433"/>
      <c r="F106" s="433"/>
      <c r="G106" s="433"/>
      <c r="H106" s="433"/>
      <c r="I106" s="433"/>
      <c r="J106" s="433"/>
      <c r="K106" s="433"/>
      <c r="L106" s="433"/>
      <c r="M106" s="465"/>
      <c r="N106" s="464" t="str">
        <f t="shared" si="20"/>
        <v/>
      </c>
      <c r="O106" s="464" t="str">
        <f t="shared" si="20"/>
        <v/>
      </c>
      <c r="P106" s="464" t="str">
        <f t="shared" si="20"/>
        <v/>
      </c>
      <c r="Q106" s="464" t="str">
        <f t="shared" si="19"/>
        <v/>
      </c>
      <c r="R106" s="464" t="str">
        <f t="shared" si="19"/>
        <v/>
      </c>
      <c r="S106" s="464" t="str">
        <f t="shared" si="19"/>
        <v/>
      </c>
      <c r="T106" s="464" t="str">
        <f t="shared" si="19"/>
        <v/>
      </c>
      <c r="U106" s="464" t="str">
        <f t="shared" si="19"/>
        <v/>
      </c>
      <c r="V106" s="464" t="str">
        <f t="shared" si="19"/>
        <v/>
      </c>
      <c r="W106" s="464" t="str">
        <f t="shared" si="19"/>
        <v/>
      </c>
      <c r="X106" s="464" t="str">
        <f t="shared" si="19"/>
        <v/>
      </c>
      <c r="Y106" s="464" t="str">
        <f t="shared" si="19"/>
        <v/>
      </c>
    </row>
    <row r="107" spans="1:25">
      <c r="A107" s="463">
        <v>83</v>
      </c>
      <c r="B107" s="433"/>
      <c r="C107" s="433"/>
      <c r="D107" s="433"/>
      <c r="E107" s="433"/>
      <c r="F107" s="433"/>
      <c r="G107" s="433"/>
      <c r="H107" s="433"/>
      <c r="I107" s="433"/>
      <c r="J107" s="433"/>
      <c r="K107" s="433"/>
      <c r="L107" s="433"/>
      <c r="M107" s="465"/>
      <c r="N107" s="464" t="str">
        <f t="shared" si="20"/>
        <v/>
      </c>
      <c r="O107" s="464" t="str">
        <f t="shared" si="20"/>
        <v/>
      </c>
      <c r="P107" s="464" t="str">
        <f t="shared" si="20"/>
        <v/>
      </c>
      <c r="Q107" s="464" t="str">
        <f t="shared" si="19"/>
        <v/>
      </c>
      <c r="R107" s="464" t="str">
        <f t="shared" si="19"/>
        <v/>
      </c>
      <c r="S107" s="464" t="str">
        <f t="shared" si="19"/>
        <v/>
      </c>
      <c r="T107" s="464" t="str">
        <f t="shared" si="19"/>
        <v/>
      </c>
      <c r="U107" s="464" t="str">
        <f t="shared" si="19"/>
        <v/>
      </c>
      <c r="V107" s="464" t="str">
        <f t="shared" si="19"/>
        <v/>
      </c>
      <c r="W107" s="464" t="str">
        <f t="shared" si="19"/>
        <v/>
      </c>
      <c r="X107" s="464" t="str">
        <f t="shared" si="19"/>
        <v/>
      </c>
      <c r="Y107" s="464" t="str">
        <f t="shared" si="19"/>
        <v/>
      </c>
    </row>
    <row r="108" spans="1:25">
      <c r="A108" s="463">
        <v>84</v>
      </c>
      <c r="B108" s="433"/>
      <c r="C108" s="433"/>
      <c r="D108" s="433"/>
      <c r="E108" s="433"/>
      <c r="F108" s="433"/>
      <c r="G108" s="433"/>
      <c r="H108" s="433"/>
      <c r="I108" s="433"/>
      <c r="J108" s="433"/>
      <c r="K108" s="433"/>
      <c r="L108" s="433"/>
      <c r="M108" s="465"/>
      <c r="N108" s="464" t="str">
        <f t="shared" si="20"/>
        <v/>
      </c>
      <c r="O108" s="464" t="str">
        <f t="shared" si="20"/>
        <v/>
      </c>
      <c r="P108" s="464" t="str">
        <f t="shared" si="20"/>
        <v/>
      </c>
      <c r="Q108" s="464" t="str">
        <f t="shared" si="19"/>
        <v/>
      </c>
      <c r="R108" s="464" t="str">
        <f t="shared" si="19"/>
        <v/>
      </c>
      <c r="S108" s="464" t="str">
        <f t="shared" si="19"/>
        <v/>
      </c>
      <c r="T108" s="464" t="str">
        <f t="shared" si="19"/>
        <v/>
      </c>
      <c r="U108" s="464" t="str">
        <f t="shared" si="19"/>
        <v/>
      </c>
      <c r="V108" s="464" t="str">
        <f t="shared" si="19"/>
        <v/>
      </c>
      <c r="W108" s="464" t="str">
        <f t="shared" si="19"/>
        <v/>
      </c>
      <c r="X108" s="464" t="str">
        <f t="shared" si="19"/>
        <v/>
      </c>
      <c r="Y108" s="464" t="str">
        <f t="shared" si="19"/>
        <v/>
      </c>
    </row>
    <row r="109" spans="1:25">
      <c r="A109" s="463">
        <v>85</v>
      </c>
      <c r="B109" s="433"/>
      <c r="C109" s="433"/>
      <c r="D109" s="433"/>
      <c r="E109" s="433"/>
      <c r="F109" s="433"/>
      <c r="G109" s="433"/>
      <c r="H109" s="433"/>
      <c r="I109" s="433"/>
      <c r="J109" s="433"/>
      <c r="K109" s="433"/>
      <c r="L109" s="433"/>
      <c r="M109" s="465"/>
      <c r="N109" s="464" t="str">
        <f t="shared" si="20"/>
        <v/>
      </c>
      <c r="O109" s="464" t="str">
        <f t="shared" si="20"/>
        <v/>
      </c>
      <c r="P109" s="464" t="str">
        <f t="shared" si="20"/>
        <v/>
      </c>
      <c r="Q109" s="464" t="str">
        <f t="shared" si="19"/>
        <v/>
      </c>
      <c r="R109" s="464" t="str">
        <f t="shared" si="19"/>
        <v/>
      </c>
      <c r="S109" s="464" t="str">
        <f t="shared" si="19"/>
        <v/>
      </c>
      <c r="T109" s="464" t="str">
        <f t="shared" si="19"/>
        <v/>
      </c>
      <c r="U109" s="464" t="str">
        <f t="shared" si="19"/>
        <v/>
      </c>
      <c r="V109" s="464" t="str">
        <f t="shared" si="19"/>
        <v/>
      </c>
      <c r="W109" s="464" t="str">
        <f t="shared" si="19"/>
        <v/>
      </c>
      <c r="X109" s="464" t="str">
        <f t="shared" si="19"/>
        <v/>
      </c>
      <c r="Y109" s="464" t="str">
        <f t="shared" si="19"/>
        <v/>
      </c>
    </row>
    <row r="110" spans="1:25">
      <c r="A110" s="463">
        <v>86</v>
      </c>
      <c r="B110" s="433"/>
      <c r="C110" s="433"/>
      <c r="D110" s="433"/>
      <c r="E110" s="433"/>
      <c r="F110" s="433"/>
      <c r="G110" s="433"/>
      <c r="H110" s="433"/>
      <c r="I110" s="433"/>
      <c r="J110" s="433"/>
      <c r="K110" s="433"/>
      <c r="L110" s="433"/>
      <c r="M110" s="465"/>
      <c r="N110" s="464" t="str">
        <f t="shared" si="20"/>
        <v/>
      </c>
      <c r="O110" s="464" t="str">
        <f t="shared" si="20"/>
        <v/>
      </c>
      <c r="P110" s="464" t="str">
        <f t="shared" si="20"/>
        <v/>
      </c>
      <c r="Q110" s="464" t="str">
        <f t="shared" si="19"/>
        <v/>
      </c>
      <c r="R110" s="464" t="str">
        <f t="shared" si="19"/>
        <v/>
      </c>
      <c r="S110" s="464" t="str">
        <f t="shared" si="19"/>
        <v/>
      </c>
      <c r="T110" s="464" t="str">
        <f t="shared" si="19"/>
        <v/>
      </c>
      <c r="U110" s="464" t="str">
        <f t="shared" si="19"/>
        <v/>
      </c>
      <c r="V110" s="464" t="str">
        <f t="shared" si="19"/>
        <v/>
      </c>
      <c r="W110" s="464" t="str">
        <f t="shared" si="19"/>
        <v/>
      </c>
      <c r="X110" s="464" t="str">
        <f t="shared" si="19"/>
        <v/>
      </c>
      <c r="Y110" s="464" t="str">
        <f t="shared" si="19"/>
        <v/>
      </c>
    </row>
    <row r="111" spans="1:25">
      <c r="A111" s="463">
        <v>87</v>
      </c>
      <c r="B111" s="433"/>
      <c r="C111" s="433"/>
      <c r="D111" s="433"/>
      <c r="E111" s="433"/>
      <c r="F111" s="433"/>
      <c r="G111" s="433"/>
      <c r="H111" s="433"/>
      <c r="I111" s="433"/>
      <c r="J111" s="433"/>
      <c r="K111" s="433"/>
      <c r="L111" s="433"/>
      <c r="M111" s="465"/>
      <c r="N111" s="464" t="str">
        <f t="shared" si="20"/>
        <v/>
      </c>
      <c r="O111" s="464" t="str">
        <f t="shared" si="20"/>
        <v/>
      </c>
      <c r="P111" s="464" t="str">
        <f t="shared" si="20"/>
        <v/>
      </c>
      <c r="Q111" s="464" t="str">
        <f t="shared" si="19"/>
        <v/>
      </c>
      <c r="R111" s="464" t="str">
        <f t="shared" si="19"/>
        <v/>
      </c>
      <c r="S111" s="464" t="str">
        <f t="shared" si="19"/>
        <v/>
      </c>
      <c r="T111" s="464" t="str">
        <f t="shared" ref="T111:Y123" si="21">IF(H111="","",ABS(H110-H111))</f>
        <v/>
      </c>
      <c r="U111" s="464" t="str">
        <f t="shared" si="21"/>
        <v/>
      </c>
      <c r="V111" s="464" t="str">
        <f t="shared" si="21"/>
        <v/>
      </c>
      <c r="W111" s="464" t="str">
        <f t="shared" si="21"/>
        <v/>
      </c>
      <c r="X111" s="464" t="str">
        <f t="shared" si="21"/>
        <v/>
      </c>
      <c r="Y111" s="464" t="str">
        <f t="shared" si="21"/>
        <v/>
      </c>
    </row>
    <row r="112" spans="1:25">
      <c r="A112" s="463">
        <v>88</v>
      </c>
      <c r="B112" s="433"/>
      <c r="C112" s="433"/>
      <c r="D112" s="433"/>
      <c r="E112" s="433"/>
      <c r="F112" s="433"/>
      <c r="G112" s="433"/>
      <c r="H112" s="433"/>
      <c r="I112" s="433"/>
      <c r="J112" s="433"/>
      <c r="K112" s="433"/>
      <c r="L112" s="433"/>
      <c r="M112" s="465"/>
      <c r="N112" s="464" t="str">
        <f t="shared" si="20"/>
        <v/>
      </c>
      <c r="O112" s="464" t="str">
        <f t="shared" si="20"/>
        <v/>
      </c>
      <c r="P112" s="464" t="str">
        <f t="shared" si="20"/>
        <v/>
      </c>
      <c r="Q112" s="464" t="str">
        <f t="shared" si="20"/>
        <v/>
      </c>
      <c r="R112" s="464" t="str">
        <f t="shared" si="20"/>
        <v/>
      </c>
      <c r="S112" s="464" t="str">
        <f t="shared" si="20"/>
        <v/>
      </c>
      <c r="T112" s="464" t="str">
        <f t="shared" si="21"/>
        <v/>
      </c>
      <c r="U112" s="464" t="str">
        <f t="shared" si="21"/>
        <v/>
      </c>
      <c r="V112" s="464" t="str">
        <f t="shared" si="21"/>
        <v/>
      </c>
      <c r="W112" s="464" t="str">
        <f t="shared" si="21"/>
        <v/>
      </c>
      <c r="X112" s="464" t="str">
        <f t="shared" si="21"/>
        <v/>
      </c>
      <c r="Y112" s="464" t="str">
        <f t="shared" si="21"/>
        <v/>
      </c>
    </row>
    <row r="113" spans="1:25">
      <c r="A113" s="463">
        <v>89</v>
      </c>
      <c r="B113" s="433"/>
      <c r="C113" s="433"/>
      <c r="D113" s="433"/>
      <c r="E113" s="433"/>
      <c r="F113" s="433"/>
      <c r="G113" s="433"/>
      <c r="H113" s="433"/>
      <c r="I113" s="433"/>
      <c r="J113" s="433"/>
      <c r="K113" s="433"/>
      <c r="L113" s="433"/>
      <c r="M113" s="465"/>
      <c r="N113" s="464" t="str">
        <f t="shared" si="20"/>
        <v/>
      </c>
      <c r="O113" s="464" t="str">
        <f t="shared" si="20"/>
        <v/>
      </c>
      <c r="P113" s="464" t="str">
        <f t="shared" si="20"/>
        <v/>
      </c>
      <c r="Q113" s="464" t="str">
        <f t="shared" si="20"/>
        <v/>
      </c>
      <c r="R113" s="464" t="str">
        <f t="shared" si="20"/>
        <v/>
      </c>
      <c r="S113" s="464" t="str">
        <f t="shared" si="20"/>
        <v/>
      </c>
      <c r="T113" s="464" t="str">
        <f t="shared" si="21"/>
        <v/>
      </c>
      <c r="U113" s="464" t="str">
        <f t="shared" si="21"/>
        <v/>
      </c>
      <c r="V113" s="464" t="str">
        <f t="shared" si="21"/>
        <v/>
      </c>
      <c r="W113" s="464" t="str">
        <f t="shared" si="21"/>
        <v/>
      </c>
      <c r="X113" s="464" t="str">
        <f t="shared" si="21"/>
        <v/>
      </c>
      <c r="Y113" s="464" t="str">
        <f t="shared" si="21"/>
        <v/>
      </c>
    </row>
    <row r="114" spans="1:25">
      <c r="A114" s="463">
        <v>90</v>
      </c>
      <c r="B114" s="433"/>
      <c r="C114" s="433"/>
      <c r="D114" s="433"/>
      <c r="E114" s="433"/>
      <c r="F114" s="433"/>
      <c r="G114" s="433"/>
      <c r="H114" s="433"/>
      <c r="I114" s="433"/>
      <c r="J114" s="433"/>
      <c r="K114" s="433"/>
      <c r="L114" s="433"/>
      <c r="M114" s="465"/>
      <c r="N114" s="464" t="str">
        <f t="shared" si="20"/>
        <v/>
      </c>
      <c r="O114" s="464" t="str">
        <f t="shared" si="20"/>
        <v/>
      </c>
      <c r="P114" s="464" t="str">
        <f t="shared" si="20"/>
        <v/>
      </c>
      <c r="Q114" s="464" t="str">
        <f t="shared" si="20"/>
        <v/>
      </c>
      <c r="R114" s="464" t="str">
        <f t="shared" si="20"/>
        <v/>
      </c>
      <c r="S114" s="464" t="str">
        <f t="shared" si="20"/>
        <v/>
      </c>
      <c r="T114" s="464" t="str">
        <f t="shared" si="21"/>
        <v/>
      </c>
      <c r="U114" s="464" t="str">
        <f t="shared" si="21"/>
        <v/>
      </c>
      <c r="V114" s="464" t="str">
        <f t="shared" si="21"/>
        <v/>
      </c>
      <c r="W114" s="464" t="str">
        <f t="shared" si="21"/>
        <v/>
      </c>
      <c r="X114" s="464" t="str">
        <f t="shared" si="21"/>
        <v/>
      </c>
      <c r="Y114" s="464" t="str">
        <f t="shared" si="21"/>
        <v/>
      </c>
    </row>
    <row r="115" spans="1:25">
      <c r="A115" s="463">
        <v>91</v>
      </c>
      <c r="B115" s="433"/>
      <c r="C115" s="433"/>
      <c r="D115" s="433"/>
      <c r="E115" s="433"/>
      <c r="F115" s="433"/>
      <c r="G115" s="433"/>
      <c r="H115" s="433"/>
      <c r="I115" s="433"/>
      <c r="J115" s="433"/>
      <c r="K115" s="433"/>
      <c r="L115" s="433"/>
      <c r="M115" s="465"/>
      <c r="N115" s="464" t="str">
        <f t="shared" si="20"/>
        <v/>
      </c>
      <c r="O115" s="464" t="str">
        <f t="shared" si="20"/>
        <v/>
      </c>
      <c r="P115" s="464" t="str">
        <f t="shared" si="20"/>
        <v/>
      </c>
      <c r="Q115" s="464" t="str">
        <f t="shared" si="20"/>
        <v/>
      </c>
      <c r="R115" s="464" t="str">
        <f t="shared" si="20"/>
        <v/>
      </c>
      <c r="S115" s="464" t="str">
        <f t="shared" si="20"/>
        <v/>
      </c>
      <c r="T115" s="464" t="str">
        <f t="shared" si="21"/>
        <v/>
      </c>
      <c r="U115" s="464" t="str">
        <f t="shared" si="21"/>
        <v/>
      </c>
      <c r="V115" s="464" t="str">
        <f t="shared" si="21"/>
        <v/>
      </c>
      <c r="W115" s="464" t="str">
        <f t="shared" si="21"/>
        <v/>
      </c>
      <c r="X115" s="464" t="str">
        <f t="shared" si="21"/>
        <v/>
      </c>
      <c r="Y115" s="464" t="str">
        <f t="shared" si="21"/>
        <v/>
      </c>
    </row>
    <row r="116" spans="1:25">
      <c r="A116" s="463">
        <v>92</v>
      </c>
      <c r="B116" s="433"/>
      <c r="C116" s="433"/>
      <c r="D116" s="433"/>
      <c r="E116" s="433"/>
      <c r="F116" s="433"/>
      <c r="G116" s="433"/>
      <c r="H116" s="433"/>
      <c r="I116" s="433"/>
      <c r="J116" s="433"/>
      <c r="K116" s="433"/>
      <c r="L116" s="433"/>
      <c r="M116" s="465"/>
      <c r="N116" s="464" t="str">
        <f t="shared" si="20"/>
        <v/>
      </c>
      <c r="O116" s="464" t="str">
        <f t="shared" si="20"/>
        <v/>
      </c>
      <c r="P116" s="464" t="str">
        <f t="shared" si="20"/>
        <v/>
      </c>
      <c r="Q116" s="464" t="str">
        <f t="shared" si="20"/>
        <v/>
      </c>
      <c r="R116" s="464" t="str">
        <f t="shared" si="20"/>
        <v/>
      </c>
      <c r="S116" s="464" t="str">
        <f t="shared" si="20"/>
        <v/>
      </c>
      <c r="T116" s="464" t="str">
        <f t="shared" si="21"/>
        <v/>
      </c>
      <c r="U116" s="464" t="str">
        <f t="shared" si="21"/>
        <v/>
      </c>
      <c r="V116" s="464" t="str">
        <f t="shared" si="21"/>
        <v/>
      </c>
      <c r="W116" s="464" t="str">
        <f t="shared" si="21"/>
        <v/>
      </c>
      <c r="X116" s="464" t="str">
        <f t="shared" si="21"/>
        <v/>
      </c>
      <c r="Y116" s="464" t="str">
        <f t="shared" si="21"/>
        <v/>
      </c>
    </row>
    <row r="117" spans="1:25">
      <c r="A117" s="463">
        <v>93</v>
      </c>
      <c r="B117" s="433"/>
      <c r="C117" s="433"/>
      <c r="D117" s="433"/>
      <c r="E117" s="433"/>
      <c r="F117" s="433"/>
      <c r="G117" s="433"/>
      <c r="H117" s="433"/>
      <c r="I117" s="433"/>
      <c r="J117" s="433"/>
      <c r="K117" s="433"/>
      <c r="L117" s="433"/>
      <c r="M117" s="465"/>
      <c r="N117" s="464" t="str">
        <f t="shared" si="20"/>
        <v/>
      </c>
      <c r="O117" s="464" t="str">
        <f t="shared" si="20"/>
        <v/>
      </c>
      <c r="P117" s="464" t="str">
        <f t="shared" si="20"/>
        <v/>
      </c>
      <c r="Q117" s="464" t="str">
        <f t="shared" si="20"/>
        <v/>
      </c>
      <c r="R117" s="464" t="str">
        <f t="shared" si="20"/>
        <v/>
      </c>
      <c r="S117" s="464" t="str">
        <f t="shared" si="20"/>
        <v/>
      </c>
      <c r="T117" s="464" t="str">
        <f t="shared" si="21"/>
        <v/>
      </c>
      <c r="U117" s="464" t="str">
        <f t="shared" si="21"/>
        <v/>
      </c>
      <c r="V117" s="464" t="str">
        <f t="shared" si="21"/>
        <v/>
      </c>
      <c r="W117" s="464" t="str">
        <f t="shared" si="21"/>
        <v/>
      </c>
      <c r="X117" s="464" t="str">
        <f t="shared" si="21"/>
        <v/>
      </c>
      <c r="Y117" s="464" t="str">
        <f t="shared" si="21"/>
        <v/>
      </c>
    </row>
    <row r="118" spans="1:25">
      <c r="A118" s="463">
        <v>94</v>
      </c>
      <c r="B118" s="433"/>
      <c r="C118" s="433"/>
      <c r="D118" s="433"/>
      <c r="E118" s="433"/>
      <c r="F118" s="433"/>
      <c r="G118" s="433"/>
      <c r="H118" s="433"/>
      <c r="I118" s="433"/>
      <c r="J118" s="433"/>
      <c r="K118" s="433"/>
      <c r="L118" s="433"/>
      <c r="M118" s="465"/>
      <c r="N118" s="464" t="str">
        <f t="shared" si="20"/>
        <v/>
      </c>
      <c r="O118" s="464" t="str">
        <f t="shared" si="20"/>
        <v/>
      </c>
      <c r="P118" s="464" t="str">
        <f t="shared" si="20"/>
        <v/>
      </c>
      <c r="Q118" s="464" t="str">
        <f t="shared" si="20"/>
        <v/>
      </c>
      <c r="R118" s="464" t="str">
        <f t="shared" si="20"/>
        <v/>
      </c>
      <c r="S118" s="464" t="str">
        <f t="shared" si="20"/>
        <v/>
      </c>
      <c r="T118" s="464" t="str">
        <f t="shared" si="21"/>
        <v/>
      </c>
      <c r="U118" s="464" t="str">
        <f t="shared" si="21"/>
        <v/>
      </c>
      <c r="V118" s="464" t="str">
        <f t="shared" si="21"/>
        <v/>
      </c>
      <c r="W118" s="464" t="str">
        <f t="shared" si="21"/>
        <v/>
      </c>
      <c r="X118" s="464" t="str">
        <f t="shared" si="21"/>
        <v/>
      </c>
      <c r="Y118" s="464" t="str">
        <f t="shared" si="21"/>
        <v/>
      </c>
    </row>
    <row r="119" spans="1:25">
      <c r="A119" s="463">
        <v>95</v>
      </c>
      <c r="B119" s="433"/>
      <c r="C119" s="433"/>
      <c r="D119" s="433"/>
      <c r="E119" s="433"/>
      <c r="F119" s="433"/>
      <c r="G119" s="433"/>
      <c r="H119" s="433"/>
      <c r="I119" s="433"/>
      <c r="J119" s="433"/>
      <c r="K119" s="433"/>
      <c r="L119" s="433"/>
      <c r="M119" s="465"/>
      <c r="N119" s="464" t="str">
        <f t="shared" si="20"/>
        <v/>
      </c>
      <c r="O119" s="464" t="str">
        <f t="shared" si="20"/>
        <v/>
      </c>
      <c r="P119" s="464" t="str">
        <f t="shared" si="20"/>
        <v/>
      </c>
      <c r="Q119" s="464" t="str">
        <f t="shared" si="20"/>
        <v/>
      </c>
      <c r="R119" s="464" t="str">
        <f t="shared" si="20"/>
        <v/>
      </c>
      <c r="S119" s="464" t="str">
        <f t="shared" si="20"/>
        <v/>
      </c>
      <c r="T119" s="464" t="str">
        <f t="shared" si="21"/>
        <v/>
      </c>
      <c r="U119" s="464" t="str">
        <f t="shared" si="21"/>
        <v/>
      </c>
      <c r="V119" s="464" t="str">
        <f t="shared" si="21"/>
        <v/>
      </c>
      <c r="W119" s="464" t="str">
        <f t="shared" si="21"/>
        <v/>
      </c>
      <c r="X119" s="464" t="str">
        <f t="shared" si="21"/>
        <v/>
      </c>
      <c r="Y119" s="464" t="str">
        <f t="shared" si="21"/>
        <v/>
      </c>
    </row>
    <row r="120" spans="1:25">
      <c r="A120" s="463">
        <v>96</v>
      </c>
      <c r="B120" s="433"/>
      <c r="C120" s="433"/>
      <c r="D120" s="433"/>
      <c r="E120" s="433"/>
      <c r="F120" s="433"/>
      <c r="G120" s="433"/>
      <c r="H120" s="433"/>
      <c r="I120" s="433"/>
      <c r="J120" s="433"/>
      <c r="K120" s="433"/>
      <c r="L120" s="433"/>
      <c r="M120" s="465"/>
      <c r="N120" s="464" t="str">
        <f t="shared" si="20"/>
        <v/>
      </c>
      <c r="O120" s="464" t="str">
        <f t="shared" si="20"/>
        <v/>
      </c>
      <c r="P120" s="464" t="str">
        <f t="shared" si="20"/>
        <v/>
      </c>
      <c r="Q120" s="464" t="str">
        <f t="shared" si="20"/>
        <v/>
      </c>
      <c r="R120" s="464" t="str">
        <f t="shared" si="20"/>
        <v/>
      </c>
      <c r="S120" s="464" t="str">
        <f t="shared" si="20"/>
        <v/>
      </c>
      <c r="T120" s="464" t="str">
        <f t="shared" si="21"/>
        <v/>
      </c>
      <c r="U120" s="464" t="str">
        <f t="shared" si="21"/>
        <v/>
      </c>
      <c r="V120" s="464" t="str">
        <f t="shared" si="21"/>
        <v/>
      </c>
      <c r="W120" s="464" t="str">
        <f t="shared" si="21"/>
        <v/>
      </c>
      <c r="X120" s="464" t="str">
        <f t="shared" si="21"/>
        <v/>
      </c>
      <c r="Y120" s="464" t="str">
        <f t="shared" si="21"/>
        <v/>
      </c>
    </row>
    <row r="121" spans="1:25">
      <c r="A121" s="463">
        <v>97</v>
      </c>
      <c r="B121" s="433"/>
      <c r="C121" s="433"/>
      <c r="D121" s="433"/>
      <c r="E121" s="433"/>
      <c r="F121" s="433"/>
      <c r="G121" s="433"/>
      <c r="H121" s="433"/>
      <c r="I121" s="433"/>
      <c r="J121" s="433"/>
      <c r="K121" s="433"/>
      <c r="L121" s="433"/>
      <c r="M121" s="465"/>
      <c r="N121" s="464" t="str">
        <f t="shared" si="20"/>
        <v/>
      </c>
      <c r="O121" s="464" t="str">
        <f t="shared" si="20"/>
        <v/>
      </c>
      <c r="P121" s="464" t="str">
        <f t="shared" si="20"/>
        <v/>
      </c>
      <c r="Q121" s="464" t="str">
        <f t="shared" si="20"/>
        <v/>
      </c>
      <c r="R121" s="464" t="str">
        <f t="shared" si="20"/>
        <v/>
      </c>
      <c r="S121" s="464" t="str">
        <f t="shared" si="20"/>
        <v/>
      </c>
      <c r="T121" s="464" t="str">
        <f t="shared" si="21"/>
        <v/>
      </c>
      <c r="U121" s="464" t="str">
        <f t="shared" si="21"/>
        <v/>
      </c>
      <c r="V121" s="464" t="str">
        <f t="shared" si="21"/>
        <v/>
      </c>
      <c r="W121" s="464" t="str">
        <f t="shared" si="21"/>
        <v/>
      </c>
      <c r="X121" s="464" t="str">
        <f t="shared" si="21"/>
        <v/>
      </c>
      <c r="Y121" s="464" t="str">
        <f t="shared" si="21"/>
        <v/>
      </c>
    </row>
    <row r="122" spans="1:25">
      <c r="A122" s="463">
        <v>98</v>
      </c>
      <c r="B122" s="433"/>
      <c r="C122" s="433"/>
      <c r="D122" s="433"/>
      <c r="E122" s="433"/>
      <c r="F122" s="433"/>
      <c r="G122" s="433"/>
      <c r="H122" s="433"/>
      <c r="I122" s="433"/>
      <c r="J122" s="433"/>
      <c r="K122" s="433"/>
      <c r="L122" s="433"/>
      <c r="M122" s="465"/>
      <c r="N122" s="464" t="str">
        <f t="shared" si="20"/>
        <v/>
      </c>
      <c r="O122" s="464" t="str">
        <f t="shared" si="20"/>
        <v/>
      </c>
      <c r="P122" s="464" t="str">
        <f t="shared" si="20"/>
        <v/>
      </c>
      <c r="Q122" s="464" t="str">
        <f t="shared" si="20"/>
        <v/>
      </c>
      <c r="R122" s="464" t="str">
        <f t="shared" si="20"/>
        <v/>
      </c>
      <c r="S122" s="464" t="str">
        <f t="shared" si="20"/>
        <v/>
      </c>
      <c r="T122" s="464" t="str">
        <f t="shared" si="21"/>
        <v/>
      </c>
      <c r="U122" s="464" t="str">
        <f t="shared" si="21"/>
        <v/>
      </c>
      <c r="V122" s="464" t="str">
        <f t="shared" si="21"/>
        <v/>
      </c>
      <c r="W122" s="464" t="str">
        <f t="shared" si="21"/>
        <v/>
      </c>
      <c r="X122" s="464" t="str">
        <f t="shared" si="21"/>
        <v/>
      </c>
      <c r="Y122" s="464" t="str">
        <f t="shared" si="21"/>
        <v/>
      </c>
    </row>
    <row r="123" spans="1:25">
      <c r="A123" s="463">
        <v>99</v>
      </c>
      <c r="B123" s="433"/>
      <c r="C123" s="433"/>
      <c r="D123" s="433"/>
      <c r="E123" s="433"/>
      <c r="F123" s="433"/>
      <c r="G123" s="433"/>
      <c r="H123" s="433"/>
      <c r="I123" s="433"/>
      <c r="J123" s="433"/>
      <c r="K123" s="433"/>
      <c r="L123" s="433"/>
      <c r="M123" s="465"/>
      <c r="N123" s="464" t="str">
        <f t="shared" si="20"/>
        <v/>
      </c>
      <c r="O123" s="464" t="str">
        <f t="shared" si="20"/>
        <v/>
      </c>
      <c r="P123" s="464" t="str">
        <f t="shared" si="20"/>
        <v/>
      </c>
      <c r="Q123" s="464" t="str">
        <f t="shared" si="20"/>
        <v/>
      </c>
      <c r="R123" s="464" t="str">
        <f t="shared" si="20"/>
        <v/>
      </c>
      <c r="S123" s="464" t="str">
        <f t="shared" si="20"/>
        <v/>
      </c>
      <c r="T123" s="464" t="str">
        <f t="shared" si="21"/>
        <v/>
      </c>
      <c r="U123" s="464" t="str">
        <f t="shared" si="21"/>
        <v/>
      </c>
      <c r="V123" s="464" t="str">
        <f t="shared" si="21"/>
        <v/>
      </c>
      <c r="W123" s="464" t="str">
        <f t="shared" si="21"/>
        <v/>
      </c>
      <c r="X123" s="464" t="str">
        <f t="shared" si="21"/>
        <v/>
      </c>
      <c r="Y123" s="464" t="str">
        <f t="shared" si="21"/>
        <v/>
      </c>
    </row>
    <row r="124" spans="1:25" ht="14" thickBot="1">
      <c r="A124" s="466">
        <v>100</v>
      </c>
      <c r="B124" s="467"/>
      <c r="C124" s="467"/>
      <c r="D124" s="467"/>
      <c r="E124" s="467"/>
      <c r="F124" s="467"/>
      <c r="G124" s="467"/>
      <c r="H124" s="467"/>
      <c r="I124" s="467"/>
      <c r="J124" s="467"/>
      <c r="K124" s="467"/>
      <c r="L124" s="467"/>
      <c r="M124" s="468"/>
      <c r="N124" s="464"/>
      <c r="O124" s="464"/>
      <c r="P124" s="464"/>
      <c r="Q124" s="464"/>
      <c r="R124" s="464"/>
      <c r="S124" s="464"/>
      <c r="T124" s="464"/>
      <c r="U124" s="464"/>
      <c r="V124" s="464"/>
      <c r="W124" s="464"/>
      <c r="X124" s="464"/>
      <c r="Y124" s="464"/>
    </row>
    <row r="125" spans="1:25" ht="14" thickBot="1">
      <c r="N125" s="469" t="s">
        <v>472</v>
      </c>
    </row>
    <row r="127" spans="1:25" ht="25">
      <c r="A127" s="470"/>
      <c r="B127" s="470"/>
      <c r="C127" s="470"/>
      <c r="D127" s="470"/>
      <c r="E127" s="470"/>
      <c r="F127" s="470"/>
      <c r="G127" s="470"/>
      <c r="H127" s="470"/>
      <c r="I127" s="470"/>
      <c r="J127" s="470"/>
      <c r="K127" s="470"/>
      <c r="L127" s="471"/>
      <c r="M127" s="470"/>
      <c r="N127" s="470"/>
      <c r="O127" s="470"/>
      <c r="P127" s="470"/>
      <c r="Q127" s="470"/>
      <c r="R127" s="470"/>
      <c r="S127" s="470"/>
      <c r="T127" s="470"/>
      <c r="U127" s="470"/>
      <c r="V127" s="470"/>
      <c r="W127" s="470"/>
      <c r="X127" s="470"/>
      <c r="Y127" s="470"/>
    </row>
  </sheetData>
  <mergeCells count="4">
    <mergeCell ref="B1:C1"/>
    <mergeCell ref="D1:K1"/>
    <mergeCell ref="B2:C2"/>
    <mergeCell ref="D2:K2"/>
  </mergeCells>
  <hyperlinks>
    <hyperlink ref="A15" r:id="rId1" location="histogram" display="http://www.qimacros.com/formulas.html - histogram" xr:uid="{00000000-0004-0000-1700-000000000000}"/>
    <hyperlink ref="A19" r:id="rId2" location="PpPpk" display="http://www.qimacros.com/formulas.html - PpPpk" xr:uid="{00000000-0004-0000-1700-000001000000}"/>
    <hyperlink ref="A20" r:id="rId3" display="http://www.itl.nist.gov/div898/handbook/pmc/section1/pmc16.htm" xr:uid="{00000000-0004-0000-1700-000002000000}"/>
    <hyperlink ref="A16" r:id="rId4" location="Cpk" display="http://www.qimacros.com/formulas.html - Cpk" xr:uid="{00000000-0004-0000-1700-000003000000}"/>
  </hyperlinks>
  <pageMargins left="0.7" right="0.7" top="0.75" bottom="0.75" header="0.3" footer="0.3"/>
  <drawing r:id="rId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U71"/>
  <sheetViews>
    <sheetView workbookViewId="0">
      <selection activeCell="C1" sqref="C1"/>
    </sheetView>
  </sheetViews>
  <sheetFormatPr baseColWidth="10" defaultColWidth="8.83203125" defaultRowHeight="13"/>
  <cols>
    <col min="1" max="1" width="20.5" customWidth="1"/>
    <col min="5" max="5" width="9.33203125" customWidth="1"/>
    <col min="7" max="7" width="14.5" customWidth="1"/>
    <col min="8" max="8" width="11.5" customWidth="1"/>
    <col min="15" max="15" width="9.83203125" customWidth="1"/>
  </cols>
  <sheetData>
    <row r="1" spans="1:20">
      <c r="A1" s="472" t="s">
        <v>516</v>
      </c>
      <c r="B1" s="473"/>
      <c r="C1" s="474"/>
      <c r="D1" s="474"/>
      <c r="E1" s="474"/>
      <c r="F1" s="474"/>
      <c r="G1" s="472" t="s">
        <v>22</v>
      </c>
      <c r="H1" s="474">
        <f>'[1]A. PSW'!B5</f>
        <v>0</v>
      </c>
      <c r="I1" s="475"/>
      <c r="J1" s="474"/>
      <c r="K1" s="474"/>
      <c r="L1" s="474"/>
      <c r="M1" s="474"/>
      <c r="N1" s="474"/>
      <c r="O1" s="474"/>
      <c r="P1" s="474"/>
      <c r="Q1" s="474"/>
      <c r="R1" s="472" t="s">
        <v>517</v>
      </c>
      <c r="S1" s="476" t="s">
        <v>518</v>
      </c>
      <c r="T1" s="474"/>
    </row>
    <row r="2" spans="1:20" ht="14" thickBot="1">
      <c r="A2" s="472" t="s">
        <v>519</v>
      </c>
      <c r="B2" s="474"/>
      <c r="C2" s="477" t="s">
        <v>520</v>
      </c>
      <c r="D2" s="477" t="s">
        <v>521</v>
      </c>
      <c r="E2" s="477" t="s">
        <v>522</v>
      </c>
      <c r="F2" s="477" t="s">
        <v>523</v>
      </c>
      <c r="G2" s="477" t="s">
        <v>524</v>
      </c>
      <c r="H2" s="477" t="s">
        <v>525</v>
      </c>
      <c r="I2" s="477" t="s">
        <v>526</v>
      </c>
      <c r="J2" s="477" t="s">
        <v>527</v>
      </c>
      <c r="K2" s="477" t="s">
        <v>528</v>
      </c>
      <c r="L2" s="477" t="s">
        <v>529</v>
      </c>
      <c r="M2" s="478" t="s">
        <v>530</v>
      </c>
      <c r="N2" s="474"/>
      <c r="O2" s="474"/>
      <c r="P2" s="474"/>
      <c r="Q2" s="474"/>
      <c r="R2" s="474"/>
      <c r="S2" s="476" t="s">
        <v>531</v>
      </c>
      <c r="T2" s="474"/>
    </row>
    <row r="3" spans="1:20">
      <c r="A3" s="479" t="s">
        <v>532</v>
      </c>
      <c r="B3" s="480" t="s">
        <v>533</v>
      </c>
      <c r="C3" s="481"/>
      <c r="D3" s="481"/>
      <c r="E3" s="481"/>
      <c r="F3" s="481"/>
      <c r="G3" s="481"/>
      <c r="H3" s="481"/>
      <c r="I3" s="481"/>
      <c r="J3" s="481"/>
      <c r="K3" s="481"/>
      <c r="L3" s="481"/>
      <c r="M3" s="482" t="str">
        <f>IF(SUM(C3:L7)=0,TEXT(0,"#"),SUM(C3:L7))</f>
        <v/>
      </c>
      <c r="N3" s="483"/>
      <c r="O3" s="484"/>
      <c r="P3" s="474"/>
      <c r="Q3" s="474"/>
      <c r="R3" s="474"/>
      <c r="S3" s="476" t="s">
        <v>534</v>
      </c>
      <c r="T3" s="474"/>
    </row>
    <row r="4" spans="1:20">
      <c r="A4" s="485" t="s">
        <v>535</v>
      </c>
      <c r="B4" s="486" t="s">
        <v>536</v>
      </c>
      <c r="C4" s="487"/>
      <c r="D4" s="487"/>
      <c r="E4" s="487"/>
      <c r="F4" s="487"/>
      <c r="G4" s="487"/>
      <c r="H4" s="487"/>
      <c r="I4" s="487"/>
      <c r="J4" s="487"/>
      <c r="K4" s="487"/>
      <c r="L4" s="487"/>
      <c r="M4" s="488"/>
      <c r="N4" s="489"/>
      <c r="O4" s="484"/>
      <c r="P4" s="474"/>
      <c r="Q4" s="474"/>
      <c r="R4" s="474"/>
      <c r="S4" s="476" t="s">
        <v>537</v>
      </c>
      <c r="T4" s="474"/>
    </row>
    <row r="5" spans="1:20">
      <c r="A5" s="490"/>
      <c r="B5" s="486" t="s">
        <v>538</v>
      </c>
      <c r="C5" s="487"/>
      <c r="D5" s="487"/>
      <c r="E5" s="487"/>
      <c r="F5" s="487"/>
      <c r="G5" s="487"/>
      <c r="H5" s="487"/>
      <c r="I5" s="487"/>
      <c r="J5" s="487"/>
      <c r="K5" s="487"/>
      <c r="L5" s="487"/>
      <c r="M5" s="488" t="s">
        <v>472</v>
      </c>
      <c r="N5" s="489"/>
      <c r="O5" s="484"/>
      <c r="P5" s="474"/>
      <c r="Q5" s="474"/>
      <c r="R5" s="474"/>
      <c r="S5" s="476" t="s">
        <v>539</v>
      </c>
      <c r="T5" s="474"/>
    </row>
    <row r="6" spans="1:20">
      <c r="A6" s="490"/>
      <c r="B6" s="486" t="s">
        <v>540</v>
      </c>
      <c r="C6" s="487"/>
      <c r="D6" s="487"/>
      <c r="E6" s="487"/>
      <c r="F6" s="487"/>
      <c r="G6" s="487"/>
      <c r="H6" s="487"/>
      <c r="I6" s="487"/>
      <c r="J6" s="487"/>
      <c r="K6" s="487"/>
      <c r="L6" s="487"/>
      <c r="M6" s="488" t="s">
        <v>472</v>
      </c>
      <c r="N6" s="489" t="s">
        <v>541</v>
      </c>
      <c r="O6" s="491" t="s">
        <v>542</v>
      </c>
      <c r="P6" s="474"/>
      <c r="Q6" s="474"/>
      <c r="R6" s="474"/>
      <c r="S6" s="476" t="s">
        <v>543</v>
      </c>
      <c r="T6" s="474"/>
    </row>
    <row r="7" spans="1:20">
      <c r="A7" s="492"/>
      <c r="B7" s="486" t="s">
        <v>544</v>
      </c>
      <c r="C7" s="487"/>
      <c r="D7" s="487"/>
      <c r="E7" s="487"/>
      <c r="F7" s="487"/>
      <c r="G7" s="487"/>
      <c r="H7" s="487"/>
      <c r="I7" s="487"/>
      <c r="J7" s="487"/>
      <c r="K7" s="487"/>
      <c r="L7" s="487"/>
      <c r="M7" s="488" t="s">
        <v>472</v>
      </c>
      <c r="N7" s="489" t="str">
        <f>IF(ISBLANK($C$3),TEXT(0,"#"),AVERAGE($C$3:$L$7))</f>
        <v/>
      </c>
      <c r="O7" s="493" t="e">
        <f>AVERAGE(N7,N15,N23)</f>
        <v>#DIV/0!</v>
      </c>
      <c r="P7" s="494" t="s">
        <v>545</v>
      </c>
      <c r="Q7" s="494"/>
      <c r="R7" s="474"/>
      <c r="S7" s="474"/>
      <c r="T7" s="474"/>
    </row>
    <row r="8" spans="1:20">
      <c r="A8" s="492"/>
      <c r="B8" s="495" t="s">
        <v>546</v>
      </c>
      <c r="C8" s="496" t="str">
        <f t="shared" ref="C8:L8" si="0">IF(SUM(C3:C7)=0,TEXT(0,"#"),SUM(C3:C7))</f>
        <v/>
      </c>
      <c r="D8" s="496" t="str">
        <f t="shared" si="0"/>
        <v/>
      </c>
      <c r="E8" s="496" t="str">
        <f t="shared" si="0"/>
        <v/>
      </c>
      <c r="F8" s="496" t="str">
        <f t="shared" si="0"/>
        <v/>
      </c>
      <c r="G8" s="496" t="str">
        <f t="shared" si="0"/>
        <v/>
      </c>
      <c r="H8" s="496" t="str">
        <f t="shared" si="0"/>
        <v/>
      </c>
      <c r="I8" s="496" t="str">
        <f t="shared" si="0"/>
        <v/>
      </c>
      <c r="J8" s="496" t="str">
        <f t="shared" si="0"/>
        <v/>
      </c>
      <c r="K8" s="496" t="str">
        <f t="shared" si="0"/>
        <v/>
      </c>
      <c r="L8" s="496" t="str">
        <f t="shared" si="0"/>
        <v/>
      </c>
      <c r="M8" s="497"/>
      <c r="N8" s="489"/>
      <c r="O8" s="491" t="s">
        <v>547</v>
      </c>
      <c r="P8" s="494" t="s">
        <v>548</v>
      </c>
      <c r="Q8" s="474"/>
      <c r="R8" s="472" t="s">
        <v>549</v>
      </c>
      <c r="S8" s="474"/>
      <c r="T8" s="474"/>
    </row>
    <row r="9" spans="1:20">
      <c r="A9" s="498"/>
      <c r="B9" s="499" t="s">
        <v>550</v>
      </c>
      <c r="C9" s="496" t="e">
        <f t="shared" ref="C9:L9" si="1">IF(ISERROR(AVERAGE(C3:C7)),NA(),AVERAGE(C3:C7))</f>
        <v>#N/A</v>
      </c>
      <c r="D9" s="496" t="e">
        <f t="shared" si="1"/>
        <v>#N/A</v>
      </c>
      <c r="E9" s="496" t="e">
        <f t="shared" si="1"/>
        <v>#N/A</v>
      </c>
      <c r="F9" s="496" t="e">
        <f t="shared" si="1"/>
        <v>#N/A</v>
      </c>
      <c r="G9" s="496" t="e">
        <f t="shared" si="1"/>
        <v>#N/A</v>
      </c>
      <c r="H9" s="496" t="e">
        <f t="shared" si="1"/>
        <v>#N/A</v>
      </c>
      <c r="I9" s="496" t="e">
        <f t="shared" si="1"/>
        <v>#N/A</v>
      </c>
      <c r="J9" s="496" t="e">
        <f t="shared" si="1"/>
        <v>#N/A</v>
      </c>
      <c r="K9" s="496" t="e">
        <f t="shared" si="1"/>
        <v>#N/A</v>
      </c>
      <c r="L9" s="496" t="e">
        <f t="shared" si="1"/>
        <v>#N/A</v>
      </c>
      <c r="M9" s="496"/>
      <c r="N9" s="489" t="s">
        <v>551</v>
      </c>
      <c r="O9" s="500" t="e">
        <f>N7-O7</f>
        <v>#VALUE!</v>
      </c>
      <c r="P9" s="474"/>
      <c r="Q9" s="474"/>
      <c r="R9" s="474"/>
      <c r="S9" s="476" t="s">
        <v>552</v>
      </c>
      <c r="T9" s="474"/>
    </row>
    <row r="10" spans="1:20" ht="14" thickBot="1">
      <c r="A10" s="501"/>
      <c r="B10" s="502" t="s">
        <v>553</v>
      </c>
      <c r="C10" s="503" t="e">
        <f t="shared" ref="C10:L10" si="2">IF(OR(C3&lt;&gt;0,MAX(C3:C7)-MIN(C3:C7)&lt;&gt;0),MAX(C3:C7)-MIN(C3:C7),NA())</f>
        <v>#N/A</v>
      </c>
      <c r="D10" s="503" t="e">
        <f t="shared" si="2"/>
        <v>#N/A</v>
      </c>
      <c r="E10" s="503" t="e">
        <f t="shared" si="2"/>
        <v>#N/A</v>
      </c>
      <c r="F10" s="503" t="e">
        <f t="shared" si="2"/>
        <v>#N/A</v>
      </c>
      <c r="G10" s="503" t="e">
        <f t="shared" si="2"/>
        <v>#N/A</v>
      </c>
      <c r="H10" s="503" t="e">
        <f t="shared" si="2"/>
        <v>#N/A</v>
      </c>
      <c r="I10" s="503" t="e">
        <f t="shared" si="2"/>
        <v>#N/A</v>
      </c>
      <c r="J10" s="503" t="e">
        <f t="shared" si="2"/>
        <v>#N/A</v>
      </c>
      <c r="K10" s="503" t="e">
        <f t="shared" si="2"/>
        <v>#N/A</v>
      </c>
      <c r="L10" s="503" t="e">
        <f t="shared" si="2"/>
        <v>#N/A</v>
      </c>
      <c r="M10" s="504"/>
      <c r="N10" s="505" t="str">
        <f ca="1">IF(ISNA(C10),TEXT(0,"#"),AVERAGE(OFFSET(C10,0,0,1,COUNT(C10:L10))))</f>
        <v/>
      </c>
      <c r="O10" s="506"/>
      <c r="P10" s="474"/>
      <c r="Q10" s="474"/>
      <c r="R10" s="474"/>
      <c r="S10" s="472" t="s">
        <v>554</v>
      </c>
      <c r="T10" s="474"/>
    </row>
    <row r="11" spans="1:20">
      <c r="A11" s="490" t="s">
        <v>555</v>
      </c>
      <c r="B11" s="480" t="s">
        <v>533</v>
      </c>
      <c r="C11" s="481"/>
      <c r="D11" s="481"/>
      <c r="E11" s="481"/>
      <c r="F11" s="481"/>
      <c r="G11" s="481"/>
      <c r="H11" s="481"/>
      <c r="I11" s="481"/>
      <c r="J11" s="481"/>
      <c r="K11" s="481"/>
      <c r="L11" s="481"/>
      <c r="M11" s="482" t="str">
        <f>IF(SUM(C11:L15)=0,TEXT(0,"#"),SUM(C11:L15))</f>
        <v/>
      </c>
      <c r="N11" s="483"/>
      <c r="O11" s="484"/>
      <c r="P11" s="474"/>
      <c r="Q11" s="474"/>
      <c r="R11" s="474"/>
      <c r="S11" s="474"/>
      <c r="T11" s="472" t="s">
        <v>556</v>
      </c>
    </row>
    <row r="12" spans="1:20">
      <c r="A12" s="485" t="s">
        <v>535</v>
      </c>
      <c r="B12" s="486" t="s">
        <v>536</v>
      </c>
      <c r="C12" s="487"/>
      <c r="D12" s="487"/>
      <c r="E12" s="487"/>
      <c r="F12" s="487"/>
      <c r="G12" s="487"/>
      <c r="H12" s="487"/>
      <c r="I12" s="487"/>
      <c r="J12" s="487"/>
      <c r="K12" s="487"/>
      <c r="L12" s="487"/>
      <c r="M12" s="488"/>
      <c r="N12" s="489"/>
      <c r="O12" s="506"/>
      <c r="P12" s="474"/>
      <c r="Q12" s="474"/>
      <c r="R12" s="474"/>
      <c r="S12" s="474"/>
      <c r="T12" s="476" t="s">
        <v>557</v>
      </c>
    </row>
    <row r="13" spans="1:20">
      <c r="A13" s="490"/>
      <c r="B13" s="486" t="s">
        <v>538</v>
      </c>
      <c r="C13" s="487"/>
      <c r="D13" s="487"/>
      <c r="E13" s="487"/>
      <c r="F13" s="487"/>
      <c r="G13" s="487"/>
      <c r="H13" s="487"/>
      <c r="I13" s="487"/>
      <c r="J13" s="487"/>
      <c r="K13" s="487"/>
      <c r="L13" s="487"/>
      <c r="M13" s="488" t="s">
        <v>472</v>
      </c>
      <c r="N13" s="489"/>
      <c r="O13" s="506"/>
      <c r="P13" s="474"/>
      <c r="Q13" s="474"/>
      <c r="R13" s="474"/>
      <c r="S13" s="474"/>
      <c r="T13" s="476" t="s">
        <v>558</v>
      </c>
    </row>
    <row r="14" spans="1:20">
      <c r="A14" s="490"/>
      <c r="B14" s="486" t="s">
        <v>540</v>
      </c>
      <c r="C14" s="487"/>
      <c r="D14" s="487"/>
      <c r="E14" s="487"/>
      <c r="F14" s="487"/>
      <c r="G14" s="487"/>
      <c r="H14" s="487"/>
      <c r="I14" s="487"/>
      <c r="J14" s="487"/>
      <c r="K14" s="487"/>
      <c r="L14" s="487"/>
      <c r="M14" s="488" t="s">
        <v>472</v>
      </c>
      <c r="N14" s="489" t="s">
        <v>559</v>
      </c>
      <c r="O14" s="491" t="s">
        <v>542</v>
      </c>
      <c r="P14" s="474"/>
      <c r="Q14" s="474"/>
      <c r="R14" s="474"/>
      <c r="S14" s="474"/>
      <c r="T14" s="476" t="s">
        <v>560</v>
      </c>
    </row>
    <row r="15" spans="1:20">
      <c r="A15" s="492"/>
      <c r="B15" s="486" t="s">
        <v>544</v>
      </c>
      <c r="C15" s="487"/>
      <c r="D15" s="487"/>
      <c r="E15" s="487"/>
      <c r="F15" s="487"/>
      <c r="G15" s="487"/>
      <c r="H15" s="487"/>
      <c r="I15" s="487"/>
      <c r="J15" s="487"/>
      <c r="K15" s="487"/>
      <c r="L15" s="487"/>
      <c r="M15" s="488" t="s">
        <v>472</v>
      </c>
      <c r="N15" s="489" t="str">
        <f>IF(ISBLANK($C$11),TEXT(0,"#"),AVERAGE($C$11:$L$15))</f>
        <v/>
      </c>
      <c r="O15" s="493" t="e">
        <f>O7</f>
        <v>#DIV/0!</v>
      </c>
      <c r="P15" s="474"/>
      <c r="Q15" s="474"/>
      <c r="R15" s="474"/>
      <c r="S15" s="474"/>
      <c r="T15" s="476" t="s">
        <v>561</v>
      </c>
    </row>
    <row r="16" spans="1:20">
      <c r="A16" s="492"/>
      <c r="B16" s="495" t="s">
        <v>546</v>
      </c>
      <c r="C16" s="496" t="str">
        <f t="shared" ref="C16:L16" si="3">IF(SUM(C11:C15)=0,TEXT(0,"#"),SUM(C11:C15))</f>
        <v/>
      </c>
      <c r="D16" s="496" t="str">
        <f t="shared" si="3"/>
        <v/>
      </c>
      <c r="E16" s="496" t="str">
        <f t="shared" si="3"/>
        <v/>
      </c>
      <c r="F16" s="496" t="str">
        <f t="shared" si="3"/>
        <v/>
      </c>
      <c r="G16" s="496" t="str">
        <f t="shared" si="3"/>
        <v/>
      </c>
      <c r="H16" s="496" t="str">
        <f t="shared" si="3"/>
        <v/>
      </c>
      <c r="I16" s="496" t="str">
        <f t="shared" si="3"/>
        <v/>
      </c>
      <c r="J16" s="496" t="str">
        <f t="shared" si="3"/>
        <v/>
      </c>
      <c r="K16" s="496" t="str">
        <f t="shared" si="3"/>
        <v/>
      </c>
      <c r="L16" s="496" t="str">
        <f t="shared" si="3"/>
        <v/>
      </c>
      <c r="M16" s="497"/>
      <c r="N16" s="489"/>
      <c r="O16" s="491" t="s">
        <v>547</v>
      </c>
      <c r="P16" s="474"/>
      <c r="Q16" s="474"/>
      <c r="R16" s="474"/>
      <c r="S16" s="474"/>
      <c r="T16" s="474"/>
    </row>
    <row r="17" spans="1:21">
      <c r="A17" s="498"/>
      <c r="B17" s="499" t="s">
        <v>562</v>
      </c>
      <c r="C17" s="496" t="e">
        <f t="shared" ref="C17:L17" si="4">IF(ISERROR(AVERAGE(C11:C15)),NA(),AVERAGE(C11:C15))</f>
        <v>#N/A</v>
      </c>
      <c r="D17" s="496" t="e">
        <f t="shared" si="4"/>
        <v>#N/A</v>
      </c>
      <c r="E17" s="496" t="e">
        <f t="shared" si="4"/>
        <v>#N/A</v>
      </c>
      <c r="F17" s="496" t="e">
        <f t="shared" si="4"/>
        <v>#N/A</v>
      </c>
      <c r="G17" s="496" t="e">
        <f t="shared" si="4"/>
        <v>#N/A</v>
      </c>
      <c r="H17" s="496" t="e">
        <f t="shared" si="4"/>
        <v>#N/A</v>
      </c>
      <c r="I17" s="496" t="e">
        <f t="shared" si="4"/>
        <v>#N/A</v>
      </c>
      <c r="J17" s="496" t="e">
        <f t="shared" si="4"/>
        <v>#N/A</v>
      </c>
      <c r="K17" s="496" t="e">
        <f t="shared" si="4"/>
        <v>#N/A</v>
      </c>
      <c r="L17" s="496" t="e">
        <f t="shared" si="4"/>
        <v>#N/A</v>
      </c>
      <c r="M17" s="496"/>
      <c r="N17" s="489" t="s">
        <v>563</v>
      </c>
      <c r="O17" s="500" t="e">
        <f>N15-O15</f>
        <v>#VALUE!</v>
      </c>
      <c r="P17" s="474"/>
      <c r="Q17" s="474"/>
      <c r="R17" s="474"/>
      <c r="S17" s="472" t="s">
        <v>564</v>
      </c>
      <c r="T17" s="474"/>
      <c r="U17" s="474"/>
    </row>
    <row r="18" spans="1:21" ht="14" thickBot="1">
      <c r="A18" s="501"/>
      <c r="B18" s="502" t="s">
        <v>565</v>
      </c>
      <c r="C18" s="503" t="e">
        <f t="shared" ref="C18:L18" si="5">IF(OR(C11&lt;&gt;0,MAX(C11:C15)-MIN(C11:C15)&lt;&gt;0),MAX(C11:C15)-MIN(C11:C15),NA())</f>
        <v>#N/A</v>
      </c>
      <c r="D18" s="503" t="e">
        <f t="shared" si="5"/>
        <v>#N/A</v>
      </c>
      <c r="E18" s="503" t="e">
        <f t="shared" si="5"/>
        <v>#N/A</v>
      </c>
      <c r="F18" s="503" t="e">
        <f t="shared" si="5"/>
        <v>#N/A</v>
      </c>
      <c r="G18" s="503" t="e">
        <f t="shared" si="5"/>
        <v>#N/A</v>
      </c>
      <c r="H18" s="503" t="e">
        <f t="shared" si="5"/>
        <v>#N/A</v>
      </c>
      <c r="I18" s="503" t="e">
        <f t="shared" si="5"/>
        <v>#N/A</v>
      </c>
      <c r="J18" s="503" t="e">
        <f t="shared" si="5"/>
        <v>#N/A</v>
      </c>
      <c r="K18" s="503" t="e">
        <f t="shared" si="5"/>
        <v>#N/A</v>
      </c>
      <c r="L18" s="503" t="e">
        <f t="shared" si="5"/>
        <v>#N/A</v>
      </c>
      <c r="M18" s="504"/>
      <c r="N18" s="505" t="str">
        <f ca="1">IF(ISNA(C18),TEXT(0,"#"),AVERAGE(OFFSET(C18,0,0,1,COUNT(C18:L18))))</f>
        <v/>
      </c>
      <c r="O18" s="506"/>
      <c r="P18" s="474"/>
      <c r="Q18" s="474"/>
      <c r="R18" s="474"/>
      <c r="S18" s="472"/>
      <c r="T18" s="472" t="s">
        <v>566</v>
      </c>
      <c r="U18" s="474"/>
    </row>
    <row r="19" spans="1:21">
      <c r="A19" s="490" t="s">
        <v>567</v>
      </c>
      <c r="B19" s="480" t="s">
        <v>533</v>
      </c>
      <c r="C19" s="481"/>
      <c r="D19" s="481"/>
      <c r="E19" s="481"/>
      <c r="F19" s="481"/>
      <c r="G19" s="481"/>
      <c r="H19" s="481"/>
      <c r="I19" s="481"/>
      <c r="J19" s="481"/>
      <c r="K19" s="481"/>
      <c r="L19" s="481"/>
      <c r="M19" s="482" t="str">
        <f>IF(SUM(C19:L23)=0,TEXT(0,"#"),SUM(C19:L23))</f>
        <v/>
      </c>
      <c r="N19" s="483"/>
      <c r="O19" s="506"/>
      <c r="P19" s="474"/>
      <c r="Q19" s="474"/>
      <c r="R19" s="474"/>
      <c r="S19" s="474"/>
      <c r="T19" s="476" t="s">
        <v>568</v>
      </c>
      <c r="U19" s="474"/>
    </row>
    <row r="20" spans="1:21">
      <c r="A20" s="485" t="s">
        <v>535</v>
      </c>
      <c r="B20" s="486" t="s">
        <v>536</v>
      </c>
      <c r="C20" s="487"/>
      <c r="D20" s="487"/>
      <c r="E20" s="487"/>
      <c r="F20" s="487"/>
      <c r="G20" s="487"/>
      <c r="H20" s="487"/>
      <c r="I20" s="487"/>
      <c r="J20" s="487"/>
      <c r="K20" s="487"/>
      <c r="L20" s="487"/>
      <c r="M20" s="488"/>
      <c r="N20" s="489"/>
      <c r="O20" s="506"/>
      <c r="P20" s="474"/>
      <c r="Q20" s="474"/>
      <c r="R20" s="474"/>
      <c r="S20" s="474"/>
      <c r="T20" s="476" t="s">
        <v>569</v>
      </c>
      <c r="U20" s="474"/>
    </row>
    <row r="21" spans="1:21">
      <c r="A21" s="490"/>
      <c r="B21" s="486" t="s">
        <v>538</v>
      </c>
      <c r="C21" s="487"/>
      <c r="D21" s="487"/>
      <c r="E21" s="487"/>
      <c r="F21" s="487"/>
      <c r="G21" s="487"/>
      <c r="H21" s="487"/>
      <c r="I21" s="487"/>
      <c r="J21" s="487"/>
      <c r="K21" s="487"/>
      <c r="L21" s="487"/>
      <c r="M21" s="488" t="s">
        <v>472</v>
      </c>
      <c r="N21" s="489"/>
      <c r="O21" s="506"/>
      <c r="P21" s="474"/>
      <c r="Q21" s="474"/>
      <c r="R21" s="474"/>
      <c r="S21" s="474"/>
      <c r="T21" s="476" t="s">
        <v>570</v>
      </c>
      <c r="U21" s="474"/>
    </row>
    <row r="22" spans="1:21">
      <c r="A22" s="490"/>
      <c r="B22" s="486" t="s">
        <v>540</v>
      </c>
      <c r="C22" s="487"/>
      <c r="D22" s="487"/>
      <c r="E22" s="487"/>
      <c r="F22" s="487"/>
      <c r="G22" s="487"/>
      <c r="H22" s="487"/>
      <c r="I22" s="487"/>
      <c r="J22" s="487"/>
      <c r="K22" s="487"/>
      <c r="L22" s="487"/>
      <c r="M22" s="488" t="s">
        <v>472</v>
      </c>
      <c r="N22" s="489" t="s">
        <v>571</v>
      </c>
      <c r="O22" s="491" t="s">
        <v>542</v>
      </c>
      <c r="P22" s="474"/>
      <c r="Q22" s="474"/>
      <c r="R22" s="474"/>
      <c r="S22" s="474"/>
      <c r="T22" s="474"/>
      <c r="U22" s="474"/>
    </row>
    <row r="23" spans="1:21">
      <c r="A23" s="492"/>
      <c r="B23" s="486" t="s">
        <v>544</v>
      </c>
      <c r="C23" s="487"/>
      <c r="D23" s="487"/>
      <c r="E23" s="487"/>
      <c r="F23" s="487"/>
      <c r="G23" s="487"/>
      <c r="H23" s="487"/>
      <c r="I23" s="487"/>
      <c r="J23" s="487"/>
      <c r="K23" s="487"/>
      <c r="L23" s="487"/>
      <c r="M23" s="488" t="s">
        <v>472</v>
      </c>
      <c r="N23" s="489" t="str">
        <f>IF(ISBLANK(C19),TEXT(0,"#"),AVERAGE(C19:L23))</f>
        <v/>
      </c>
      <c r="O23" s="507" t="e">
        <f>O15</f>
        <v>#DIV/0!</v>
      </c>
      <c r="P23" s="474"/>
      <c r="Q23" s="474"/>
      <c r="R23" s="472" t="s">
        <v>572</v>
      </c>
      <c r="S23" s="474"/>
      <c r="T23" s="474"/>
      <c r="U23" s="474"/>
    </row>
    <row r="24" spans="1:21">
      <c r="A24" s="492"/>
      <c r="B24" s="495" t="s">
        <v>546</v>
      </c>
      <c r="C24" s="496" t="str">
        <f t="shared" ref="C24:L24" si="6">IF(SUM(C19:C23)=0,TEXT(0,"#"),SUM(C19:C23))</f>
        <v/>
      </c>
      <c r="D24" s="496" t="str">
        <f t="shared" si="6"/>
        <v/>
      </c>
      <c r="E24" s="496" t="str">
        <f t="shared" si="6"/>
        <v/>
      </c>
      <c r="F24" s="496" t="str">
        <f t="shared" si="6"/>
        <v/>
      </c>
      <c r="G24" s="496" t="str">
        <f t="shared" si="6"/>
        <v/>
      </c>
      <c r="H24" s="496" t="str">
        <f t="shared" si="6"/>
        <v/>
      </c>
      <c r="I24" s="496" t="str">
        <f t="shared" si="6"/>
        <v/>
      </c>
      <c r="J24" s="496" t="str">
        <f t="shared" si="6"/>
        <v/>
      </c>
      <c r="K24" s="496" t="str">
        <f t="shared" si="6"/>
        <v/>
      </c>
      <c r="L24" s="496" t="str">
        <f t="shared" si="6"/>
        <v/>
      </c>
      <c r="M24" s="497"/>
      <c r="N24" s="489"/>
      <c r="O24" s="491" t="s">
        <v>547</v>
      </c>
      <c r="P24" s="474"/>
      <c r="Q24" s="474"/>
      <c r="R24" s="474"/>
      <c r="S24" s="476" t="s">
        <v>573</v>
      </c>
      <c r="T24" s="474"/>
      <c r="U24" s="476" t="s">
        <v>574</v>
      </c>
    </row>
    <row r="25" spans="1:21">
      <c r="A25" s="498"/>
      <c r="B25" s="499" t="s">
        <v>575</v>
      </c>
      <c r="C25" s="496" t="e">
        <f t="shared" ref="C25:L25" si="7">IF(ISERROR(AVERAGE(C19:C23)),NA(),AVERAGE(C19:C23))</f>
        <v>#N/A</v>
      </c>
      <c r="D25" s="496" t="e">
        <f t="shared" si="7"/>
        <v>#N/A</v>
      </c>
      <c r="E25" s="496" t="e">
        <f t="shared" si="7"/>
        <v>#N/A</v>
      </c>
      <c r="F25" s="496" t="e">
        <f t="shared" si="7"/>
        <v>#N/A</v>
      </c>
      <c r="G25" s="496" t="e">
        <f t="shared" si="7"/>
        <v>#N/A</v>
      </c>
      <c r="H25" s="496" t="e">
        <f t="shared" si="7"/>
        <v>#N/A</v>
      </c>
      <c r="I25" s="496" t="e">
        <f t="shared" si="7"/>
        <v>#N/A</v>
      </c>
      <c r="J25" s="496" t="e">
        <f t="shared" si="7"/>
        <v>#N/A</v>
      </c>
      <c r="K25" s="496" t="e">
        <f t="shared" si="7"/>
        <v>#N/A</v>
      </c>
      <c r="L25" s="496" t="e">
        <f t="shared" si="7"/>
        <v>#N/A</v>
      </c>
      <c r="M25" s="496"/>
      <c r="N25" s="489" t="s">
        <v>576</v>
      </c>
      <c r="O25" s="508" t="str">
        <f ca="1">IF(CELL("contents",N23)="",TEXT(0,"#"),N23-O23)</f>
        <v/>
      </c>
      <c r="P25" s="474"/>
      <c r="Q25" s="474"/>
      <c r="R25" s="474"/>
      <c r="S25" s="476" t="s">
        <v>577</v>
      </c>
      <c r="T25" s="474"/>
      <c r="U25" s="476" t="s">
        <v>578</v>
      </c>
    </row>
    <row r="26" spans="1:21" ht="14" thickBot="1">
      <c r="A26" s="501"/>
      <c r="B26" s="503" t="s">
        <v>579</v>
      </c>
      <c r="C26" s="503" t="e">
        <f t="shared" ref="C26:L26" si="8">IF(OR(C19&lt;&gt;0,MAX(C19:C23)-MIN(C19:C23)&lt;&gt;0),MAX(C19:C23)-MIN(C19:C23),NA())</f>
        <v>#N/A</v>
      </c>
      <c r="D26" s="503" t="e">
        <f t="shared" si="8"/>
        <v>#N/A</v>
      </c>
      <c r="E26" s="503" t="e">
        <f t="shared" si="8"/>
        <v>#N/A</v>
      </c>
      <c r="F26" s="503" t="e">
        <f t="shared" si="8"/>
        <v>#N/A</v>
      </c>
      <c r="G26" s="503" t="e">
        <f t="shared" si="8"/>
        <v>#N/A</v>
      </c>
      <c r="H26" s="503" t="e">
        <f t="shared" si="8"/>
        <v>#N/A</v>
      </c>
      <c r="I26" s="503" t="e">
        <f t="shared" si="8"/>
        <v>#N/A</v>
      </c>
      <c r="J26" s="503" t="e">
        <f t="shared" si="8"/>
        <v>#N/A</v>
      </c>
      <c r="K26" s="503" t="e">
        <f t="shared" si="8"/>
        <v>#N/A</v>
      </c>
      <c r="L26" s="503" t="e">
        <f t="shared" si="8"/>
        <v>#N/A</v>
      </c>
      <c r="M26" s="503"/>
      <c r="N26" s="505" t="str">
        <f ca="1">IF(ISNA(C26),TEXT(0,"#"),AVERAGE(OFFSET(C26,0,0,1,COUNT(C26:L26))))</f>
        <v/>
      </c>
      <c r="O26" s="506"/>
      <c r="P26" s="474"/>
      <c r="Q26" s="474"/>
      <c r="R26" s="474"/>
      <c r="S26" s="476" t="s">
        <v>580</v>
      </c>
      <c r="T26" s="474"/>
      <c r="U26" s="476" t="s">
        <v>581</v>
      </c>
    </row>
    <row r="27" spans="1:21">
      <c r="A27" s="509"/>
      <c r="B27" s="510" t="s">
        <v>582</v>
      </c>
      <c r="C27" s="510"/>
      <c r="D27" s="510">
        <v>0.70709999999999995</v>
      </c>
      <c r="E27" s="510">
        <v>0.52310000000000001</v>
      </c>
      <c r="F27" s="510">
        <v>0.44669999999999999</v>
      </c>
      <c r="G27" s="510">
        <v>0.40300000000000002</v>
      </c>
      <c r="H27" s="510">
        <v>0.37419999999999998</v>
      </c>
      <c r="I27" s="510">
        <v>0.35339999999999999</v>
      </c>
      <c r="J27" s="510">
        <v>0.33750000000000002</v>
      </c>
      <c r="K27" s="510">
        <v>0.32490000000000002</v>
      </c>
      <c r="L27" s="510">
        <v>0.31459999999999999</v>
      </c>
      <c r="M27" s="510"/>
      <c r="N27" s="510"/>
      <c r="O27" s="510"/>
      <c r="P27" s="474"/>
      <c r="Q27" s="474"/>
      <c r="R27" s="474"/>
      <c r="S27" s="474"/>
      <c r="T27" s="474"/>
      <c r="U27" s="474"/>
    </row>
    <row r="28" spans="1:21">
      <c r="A28" s="509"/>
      <c r="B28" s="510" t="s">
        <v>57</v>
      </c>
      <c r="C28" s="510">
        <f t="shared" ref="C28:L28" ca="1" si="9">C30+$I$40*C33</f>
        <v>10.538</v>
      </c>
      <c r="D28" s="510">
        <f t="shared" ca="1" si="9"/>
        <v>10.538</v>
      </c>
      <c r="E28" s="510">
        <f t="shared" ca="1" si="9"/>
        <v>10.538</v>
      </c>
      <c r="F28" s="510">
        <f t="shared" ca="1" si="9"/>
        <v>10.538</v>
      </c>
      <c r="G28" s="510">
        <f t="shared" ca="1" si="9"/>
        <v>10.538</v>
      </c>
      <c r="H28" s="510">
        <f t="shared" ca="1" si="9"/>
        <v>10.538</v>
      </c>
      <c r="I28" s="510">
        <f t="shared" ca="1" si="9"/>
        <v>10.538</v>
      </c>
      <c r="J28" s="510">
        <f t="shared" ca="1" si="9"/>
        <v>10.538</v>
      </c>
      <c r="K28" s="510">
        <f t="shared" ca="1" si="9"/>
        <v>10.538</v>
      </c>
      <c r="L28" s="510">
        <f t="shared" ca="1" si="9"/>
        <v>10.538</v>
      </c>
      <c r="M28" s="510"/>
      <c r="N28" s="510"/>
      <c r="O28" s="510"/>
      <c r="P28" s="474"/>
      <c r="Q28" s="474"/>
      <c r="R28" s="474"/>
      <c r="S28" s="474"/>
      <c r="T28" s="474"/>
      <c r="U28" s="474"/>
    </row>
    <row r="29" spans="1:21">
      <c r="A29" s="511" t="s">
        <v>583</v>
      </c>
      <c r="B29" s="512" t="s">
        <v>584</v>
      </c>
      <c r="C29" s="513" t="str">
        <f t="shared" ref="C29:L29" si="10">IF(ISERROR(AVERAGE(C3:C7,C11:C15,C19:C23)),TEXT(0,"#"),AVERAGE(C3:C7,C11:C15,C19:C23))</f>
        <v/>
      </c>
      <c r="D29" s="513" t="str">
        <f t="shared" si="10"/>
        <v/>
      </c>
      <c r="E29" s="513" t="str">
        <f t="shared" si="10"/>
        <v/>
      </c>
      <c r="F29" s="513" t="str">
        <f t="shared" si="10"/>
        <v/>
      </c>
      <c r="G29" s="513" t="str">
        <f t="shared" si="10"/>
        <v/>
      </c>
      <c r="H29" s="513" t="str">
        <f t="shared" si="10"/>
        <v/>
      </c>
      <c r="I29" s="513" t="str">
        <f t="shared" si="10"/>
        <v/>
      </c>
      <c r="J29" s="513" t="str">
        <f t="shared" si="10"/>
        <v/>
      </c>
      <c r="K29" s="513" t="str">
        <f t="shared" si="10"/>
        <v/>
      </c>
      <c r="L29" s="513" t="str">
        <f t="shared" si="10"/>
        <v/>
      </c>
      <c r="M29" s="513">
        <f>MAX(C29:L29)-MIN(C29:L29)</f>
        <v>0</v>
      </c>
      <c r="N29" s="514" t="s">
        <v>585</v>
      </c>
      <c r="O29" s="510"/>
      <c r="P29" s="474"/>
      <c r="Q29" s="474"/>
      <c r="R29" s="474"/>
      <c r="S29" s="474"/>
      <c r="T29" s="474"/>
      <c r="U29" s="474"/>
    </row>
    <row r="30" spans="1:21">
      <c r="A30" s="509"/>
      <c r="B30" s="512" t="s">
        <v>586</v>
      </c>
      <c r="C30" s="515" t="e">
        <f t="shared" ref="C30:L30" si="11">AVERAGE($C$29:$L$29)</f>
        <v>#DIV/0!</v>
      </c>
      <c r="D30" s="515" t="e">
        <f t="shared" si="11"/>
        <v>#DIV/0!</v>
      </c>
      <c r="E30" s="515" t="e">
        <f t="shared" si="11"/>
        <v>#DIV/0!</v>
      </c>
      <c r="F30" s="515" t="e">
        <f t="shared" si="11"/>
        <v>#DIV/0!</v>
      </c>
      <c r="G30" s="515" t="e">
        <f t="shared" si="11"/>
        <v>#DIV/0!</v>
      </c>
      <c r="H30" s="515" t="e">
        <f t="shared" si="11"/>
        <v>#DIV/0!</v>
      </c>
      <c r="I30" s="515" t="e">
        <f t="shared" si="11"/>
        <v>#DIV/0!</v>
      </c>
      <c r="J30" s="515" t="e">
        <f t="shared" si="11"/>
        <v>#DIV/0!</v>
      </c>
      <c r="K30" s="515" t="e">
        <f t="shared" si="11"/>
        <v>#DIV/0!</v>
      </c>
      <c r="L30" s="515" t="e">
        <f t="shared" si="11"/>
        <v>#DIV/0!</v>
      </c>
      <c r="M30" s="513"/>
      <c r="N30" s="514"/>
      <c r="O30" s="510"/>
      <c r="P30" s="474"/>
      <c r="Q30" s="474"/>
      <c r="R30" s="474"/>
      <c r="S30" s="474"/>
      <c r="T30" s="474"/>
      <c r="U30" s="474"/>
    </row>
    <row r="31" spans="1:21">
      <c r="A31" s="509"/>
      <c r="B31" s="512" t="s">
        <v>60</v>
      </c>
      <c r="C31" s="510">
        <f t="shared" ref="C31:L31" ca="1" si="12">C$30-$I$40*C33</f>
        <v>10.161999999999999</v>
      </c>
      <c r="D31" s="510">
        <f t="shared" ca="1" si="12"/>
        <v>10.161999999999999</v>
      </c>
      <c r="E31" s="510">
        <f t="shared" ca="1" si="12"/>
        <v>10.161999999999999</v>
      </c>
      <c r="F31" s="510">
        <f t="shared" ca="1" si="12"/>
        <v>10.161999999999999</v>
      </c>
      <c r="G31" s="510">
        <f t="shared" ca="1" si="12"/>
        <v>10.161999999999999</v>
      </c>
      <c r="H31" s="510">
        <f t="shared" ca="1" si="12"/>
        <v>10.161999999999999</v>
      </c>
      <c r="I31" s="510">
        <f t="shared" ca="1" si="12"/>
        <v>10.161999999999999</v>
      </c>
      <c r="J31" s="510">
        <f t="shared" ca="1" si="12"/>
        <v>10.161999999999999</v>
      </c>
      <c r="K31" s="510">
        <f t="shared" ca="1" si="12"/>
        <v>10.161999999999999</v>
      </c>
      <c r="L31" s="510">
        <f t="shared" ca="1" si="12"/>
        <v>10.161999999999999</v>
      </c>
      <c r="M31" s="513"/>
      <c r="N31" s="514"/>
      <c r="O31" s="510"/>
      <c r="P31" s="474"/>
      <c r="Q31" s="474"/>
      <c r="R31" s="474"/>
      <c r="S31" s="474"/>
      <c r="T31" s="474"/>
      <c r="U31" s="474"/>
    </row>
    <row r="32" spans="1:21">
      <c r="A32" s="509"/>
      <c r="B32" s="512" t="s">
        <v>57</v>
      </c>
      <c r="C32" s="513">
        <f t="shared" ref="C32:L32" ca="1" si="13">C33*$I$38</f>
        <v>0.32700000000000007</v>
      </c>
      <c r="D32" s="513">
        <f t="shared" ca="1" si="13"/>
        <v>0.32700000000000007</v>
      </c>
      <c r="E32" s="513">
        <f t="shared" ca="1" si="13"/>
        <v>0.32700000000000007</v>
      </c>
      <c r="F32" s="513">
        <f t="shared" ca="1" si="13"/>
        <v>0.32700000000000007</v>
      </c>
      <c r="G32" s="513">
        <f t="shared" ca="1" si="13"/>
        <v>0.32700000000000007</v>
      </c>
      <c r="H32" s="513">
        <f t="shared" ca="1" si="13"/>
        <v>0.32700000000000007</v>
      </c>
      <c r="I32" s="513">
        <f t="shared" ca="1" si="13"/>
        <v>0.32700000000000007</v>
      </c>
      <c r="J32" s="513">
        <f t="shared" ca="1" si="13"/>
        <v>0.32700000000000007</v>
      </c>
      <c r="K32" s="513">
        <f t="shared" ca="1" si="13"/>
        <v>0.32700000000000007</v>
      </c>
      <c r="L32" s="513">
        <f t="shared" ca="1" si="13"/>
        <v>0.32700000000000007</v>
      </c>
      <c r="M32" s="513"/>
      <c r="N32" s="514"/>
      <c r="O32" s="510"/>
      <c r="P32" s="474"/>
      <c r="Q32" s="474"/>
      <c r="R32" s="474"/>
      <c r="S32" s="474"/>
      <c r="T32" s="474"/>
      <c r="U32" s="474"/>
    </row>
    <row r="33" spans="1:21">
      <c r="A33" s="509"/>
      <c r="B33" s="512" t="s">
        <v>587</v>
      </c>
      <c r="C33" s="515" t="e">
        <f ca="1">B36</f>
        <v>#DIV/0!</v>
      </c>
      <c r="D33" s="515" t="e">
        <f t="shared" ref="D33:L33" ca="1" si="14">C33</f>
        <v>#DIV/0!</v>
      </c>
      <c r="E33" s="515" t="e">
        <f t="shared" ca="1" si="14"/>
        <v>#DIV/0!</v>
      </c>
      <c r="F33" s="515" t="e">
        <f t="shared" ca="1" si="14"/>
        <v>#DIV/0!</v>
      </c>
      <c r="G33" s="515" t="e">
        <f t="shared" ca="1" si="14"/>
        <v>#DIV/0!</v>
      </c>
      <c r="H33" s="515" t="e">
        <f t="shared" ca="1" si="14"/>
        <v>#DIV/0!</v>
      </c>
      <c r="I33" s="515" t="e">
        <f t="shared" ca="1" si="14"/>
        <v>#DIV/0!</v>
      </c>
      <c r="J33" s="515" t="e">
        <f t="shared" ca="1" si="14"/>
        <v>#DIV/0!</v>
      </c>
      <c r="K33" s="515" t="e">
        <f t="shared" ca="1" si="14"/>
        <v>#DIV/0!</v>
      </c>
      <c r="L33" s="515" t="e">
        <f t="shared" ca="1" si="14"/>
        <v>#DIV/0!</v>
      </c>
      <c r="M33" s="513"/>
      <c r="N33" s="514"/>
      <c r="O33" s="510"/>
      <c r="P33" s="474"/>
      <c r="Q33" s="474"/>
      <c r="R33" s="474"/>
      <c r="S33" s="474"/>
      <c r="T33" s="474"/>
      <c r="U33" s="474"/>
    </row>
    <row r="34" spans="1:21">
      <c r="A34" s="509"/>
      <c r="B34" s="512" t="s">
        <v>60</v>
      </c>
      <c r="C34" s="513">
        <f t="shared" ref="C34:L34" ca="1" si="15">C33*$I$39</f>
        <v>0</v>
      </c>
      <c r="D34" s="513">
        <f t="shared" ca="1" si="15"/>
        <v>0</v>
      </c>
      <c r="E34" s="513">
        <f t="shared" ca="1" si="15"/>
        <v>0</v>
      </c>
      <c r="F34" s="513">
        <f t="shared" ca="1" si="15"/>
        <v>0</v>
      </c>
      <c r="G34" s="513">
        <f t="shared" ca="1" si="15"/>
        <v>0</v>
      </c>
      <c r="H34" s="513">
        <f t="shared" ca="1" si="15"/>
        <v>0</v>
      </c>
      <c r="I34" s="513">
        <f t="shared" ca="1" si="15"/>
        <v>0</v>
      </c>
      <c r="J34" s="513">
        <f t="shared" ca="1" si="15"/>
        <v>0</v>
      </c>
      <c r="K34" s="513">
        <f t="shared" ca="1" si="15"/>
        <v>0</v>
      </c>
      <c r="L34" s="513">
        <f t="shared" ca="1" si="15"/>
        <v>0</v>
      </c>
      <c r="M34" s="513"/>
      <c r="N34" s="514"/>
      <c r="O34" s="510"/>
      <c r="P34" s="474"/>
      <c r="Q34" s="474"/>
      <c r="R34" s="474"/>
      <c r="S34" s="474"/>
      <c r="T34" s="474"/>
      <c r="U34" s="474"/>
    </row>
    <row r="35" spans="1:21">
      <c r="A35" s="509"/>
      <c r="B35" s="510" t="s">
        <v>530</v>
      </c>
      <c r="C35" s="513" t="str">
        <f t="shared" ref="C35:L35" si="16">IF(SUM(C3:C7,C11:C15,C19:C23)=0,TEXT(0,"#"),SUM(C3:C7,C11:C15,C19:C23))</f>
        <v/>
      </c>
      <c r="D35" s="513" t="str">
        <f t="shared" si="16"/>
        <v/>
      </c>
      <c r="E35" s="513" t="str">
        <f t="shared" si="16"/>
        <v/>
      </c>
      <c r="F35" s="513" t="str">
        <f t="shared" si="16"/>
        <v/>
      </c>
      <c r="G35" s="513" t="str">
        <f t="shared" si="16"/>
        <v/>
      </c>
      <c r="H35" s="513" t="str">
        <f t="shared" si="16"/>
        <v/>
      </c>
      <c r="I35" s="513" t="str">
        <f t="shared" si="16"/>
        <v/>
      </c>
      <c r="J35" s="513" t="str">
        <f t="shared" si="16"/>
        <v/>
      </c>
      <c r="K35" s="513" t="str">
        <f t="shared" si="16"/>
        <v/>
      </c>
      <c r="L35" s="513" t="str">
        <f t="shared" si="16"/>
        <v/>
      </c>
      <c r="M35" s="516" t="str">
        <f>IF(SUM(C35:L35)=0,TEXT(0,"#"),SUM(C35:L35))</f>
        <v/>
      </c>
      <c r="N35" s="517" t="s">
        <v>546</v>
      </c>
      <c r="O35" s="510"/>
      <c r="P35" s="474"/>
      <c r="Q35" s="474"/>
      <c r="R35" s="474"/>
      <c r="S35" s="474"/>
      <c r="T35" s="474"/>
      <c r="U35" s="474"/>
    </row>
    <row r="36" spans="1:21">
      <c r="A36" s="511" t="s">
        <v>588</v>
      </c>
      <c r="B36" s="518" t="e">
        <f ca="1">AVERAGE($N$10,$N$18,$N$26)</f>
        <v>#DIV/0!</v>
      </c>
      <c r="C36" s="509"/>
      <c r="D36" s="519" t="s">
        <v>589</v>
      </c>
      <c r="E36" s="520"/>
      <c r="F36" s="520"/>
      <c r="G36" s="520"/>
      <c r="H36" s="509"/>
      <c r="I36" s="509"/>
      <c r="J36" s="509"/>
      <c r="K36" s="509"/>
      <c r="L36" s="509"/>
      <c r="M36" s="509"/>
      <c r="N36" s="521"/>
      <c r="O36" s="509"/>
      <c r="P36" s="474"/>
      <c r="Q36" s="474"/>
      <c r="R36" s="474"/>
      <c r="S36" s="474"/>
      <c r="T36" s="474"/>
      <c r="U36" s="474"/>
    </row>
    <row r="37" spans="1:21">
      <c r="A37" s="511" t="s">
        <v>590</v>
      </c>
      <c r="B37" s="518">
        <f>MAX($N$7,$N$15,$N23)-MIN($N$7,$N$15,$N23)</f>
        <v>0</v>
      </c>
      <c r="C37" s="509"/>
      <c r="D37" s="522" t="s">
        <v>591</v>
      </c>
      <c r="E37" s="523" t="s">
        <v>592</v>
      </c>
      <c r="F37" s="523" t="s">
        <v>593</v>
      </c>
      <c r="G37" s="523" t="s">
        <v>594</v>
      </c>
      <c r="H37" s="523" t="s">
        <v>595</v>
      </c>
      <c r="I37" s="524">
        <f>COUNT($C$3:$C$7)</f>
        <v>0</v>
      </c>
      <c r="J37" s="509"/>
      <c r="K37" s="509"/>
      <c r="L37" s="509"/>
      <c r="M37" s="509"/>
      <c r="N37" s="509"/>
      <c r="O37" s="509"/>
      <c r="P37" s="474"/>
      <c r="Q37" s="474"/>
      <c r="R37" s="474"/>
      <c r="S37" s="476" t="s">
        <v>596</v>
      </c>
      <c r="T37" s="474"/>
      <c r="U37" s="474"/>
    </row>
    <row r="38" spans="1:21">
      <c r="A38" s="511" t="s">
        <v>57</v>
      </c>
      <c r="B38" s="518">
        <f ca="1">I38*B36</f>
        <v>0.32700000000000007</v>
      </c>
      <c r="C38" s="509"/>
      <c r="D38" s="525">
        <v>2.11</v>
      </c>
      <c r="E38" s="526">
        <v>2.2799999999999998</v>
      </c>
      <c r="F38" s="526">
        <v>2.58</v>
      </c>
      <c r="G38" s="526">
        <v>3.27</v>
      </c>
      <c r="H38" s="527" t="s">
        <v>597</v>
      </c>
      <c r="I38" s="528">
        <f ca="1">OFFSET($I$38,0,-$I$37,1,1)</f>
        <v>3.27</v>
      </c>
      <c r="J38" s="529"/>
      <c r="K38" s="509"/>
      <c r="L38" s="530" t="s">
        <v>598</v>
      </c>
      <c r="M38" s="509"/>
      <c r="N38" s="509"/>
      <c r="O38" s="509"/>
      <c r="P38" s="474"/>
      <c r="Q38" s="474"/>
      <c r="R38" s="474"/>
      <c r="S38" s="474"/>
      <c r="T38" s="474"/>
      <c r="U38" s="474"/>
    </row>
    <row r="39" spans="1:21">
      <c r="A39" s="511" t="s">
        <v>60</v>
      </c>
      <c r="B39" s="518">
        <v>0</v>
      </c>
      <c r="C39" s="509"/>
      <c r="D39" s="525">
        <v>0</v>
      </c>
      <c r="E39" s="526">
        <v>0</v>
      </c>
      <c r="F39" s="526">
        <v>0</v>
      </c>
      <c r="G39" s="526">
        <v>0</v>
      </c>
      <c r="H39" s="527" t="s">
        <v>599</v>
      </c>
      <c r="I39" s="528">
        <f ca="1">OFFSET($I$39,0,-$I$37,1,1)</f>
        <v>0</v>
      </c>
      <c r="J39" s="529"/>
      <c r="K39" s="509"/>
      <c r="L39" s="530" t="s">
        <v>600</v>
      </c>
      <c r="M39" s="509"/>
      <c r="N39" s="509"/>
      <c r="O39" s="509"/>
      <c r="P39" s="474"/>
      <c r="Q39" s="474"/>
      <c r="R39" s="474"/>
      <c r="S39" s="474"/>
      <c r="T39" s="474"/>
      <c r="U39" s="474"/>
    </row>
    <row r="40" spans="1:21">
      <c r="A40" s="511" t="s">
        <v>601</v>
      </c>
      <c r="B40" s="518">
        <f ca="1">B47</f>
        <v>8.8620000000000018E-2</v>
      </c>
      <c r="C40" s="509"/>
      <c r="D40" s="525">
        <v>0.57699999999999996</v>
      </c>
      <c r="E40" s="526">
        <v>0.72899999999999998</v>
      </c>
      <c r="F40" s="526">
        <v>1.0229999999999999</v>
      </c>
      <c r="G40" s="526">
        <v>1.88</v>
      </c>
      <c r="H40" s="527" t="s">
        <v>602</v>
      </c>
      <c r="I40" s="528">
        <f ca="1">OFFSET($I$40,0,-$I$37,1,1)</f>
        <v>1.88</v>
      </c>
      <c r="J40" s="529"/>
      <c r="K40" s="509"/>
      <c r="L40" s="530" t="s">
        <v>603</v>
      </c>
      <c r="M40" s="509"/>
      <c r="N40" s="509"/>
      <c r="O40" s="509"/>
      <c r="P40" s="474"/>
      <c r="Q40" s="474"/>
      <c r="R40" s="474"/>
      <c r="S40" s="476"/>
      <c r="T40" s="474"/>
      <c r="U40" s="531"/>
    </row>
    <row r="41" spans="1:21">
      <c r="A41" s="511" t="s">
        <v>604</v>
      </c>
      <c r="B41" s="518">
        <f ca="1">B49</f>
        <v>4.8411371391440465E-2</v>
      </c>
      <c r="C41" s="509"/>
      <c r="D41" s="532">
        <v>0.4299</v>
      </c>
      <c r="E41" s="533">
        <v>0.48570000000000002</v>
      </c>
      <c r="F41" s="533">
        <v>0.59079999999999999</v>
      </c>
      <c r="G41" s="533">
        <v>0.88619999999999999</v>
      </c>
      <c r="H41" s="534" t="s">
        <v>605</v>
      </c>
      <c r="I41" s="535">
        <f ca="1">OFFSET($I$41,0,-$I$37,1,1)</f>
        <v>0.88619999999999999</v>
      </c>
      <c r="J41" s="529"/>
      <c r="K41" s="509"/>
      <c r="L41" s="530" t="s">
        <v>606</v>
      </c>
      <c r="M41" s="509"/>
      <c r="N41" s="509"/>
      <c r="O41" s="509"/>
      <c r="P41" s="474"/>
      <c r="Q41" s="474"/>
      <c r="R41" s="474"/>
      <c r="S41" s="474"/>
      <c r="T41" s="474"/>
      <c r="U41" s="531"/>
    </row>
    <row r="42" spans="1:21">
      <c r="A42" s="511" t="s">
        <v>607</v>
      </c>
      <c r="B42" s="518">
        <f ca="1">B51</f>
        <v>0.10098101445321285</v>
      </c>
      <c r="C42" s="509"/>
      <c r="D42" s="526">
        <v>0.70709999999999995</v>
      </c>
      <c r="E42" s="526">
        <v>0.52310000000000001</v>
      </c>
      <c r="F42" s="510"/>
      <c r="G42" s="510"/>
      <c r="H42" s="527" t="s">
        <v>608</v>
      </c>
      <c r="I42" s="528">
        <f>IF(ISBLANK($C$19),$D$42,$E$42)</f>
        <v>0.70709999999999995</v>
      </c>
      <c r="J42" s="509"/>
      <c r="K42" s="509"/>
      <c r="L42" s="509"/>
      <c r="M42" s="509"/>
      <c r="N42" s="509"/>
      <c r="O42" s="509"/>
      <c r="P42" s="474"/>
      <c r="Q42" s="474"/>
      <c r="R42" s="474"/>
      <c r="S42" s="474"/>
      <c r="T42" s="474"/>
      <c r="U42" s="474"/>
    </row>
    <row r="43" spans="1:21">
      <c r="A43" s="536" t="s">
        <v>609</v>
      </c>
      <c r="B43" s="537">
        <f>MAX(C3:L7,C11:L15,C19:L23)-MIN(C3:L7,C11:L15,C19:L23)</f>
        <v>0</v>
      </c>
      <c r="C43" s="509"/>
      <c r="D43" s="532" t="s">
        <v>610</v>
      </c>
      <c r="E43" s="533" t="s">
        <v>611</v>
      </c>
      <c r="F43" s="533"/>
      <c r="G43" s="533"/>
      <c r="H43" s="533"/>
      <c r="I43" s="535"/>
      <c r="J43" s="509"/>
      <c r="K43" s="509"/>
      <c r="L43" s="509"/>
      <c r="M43" s="509"/>
      <c r="N43" s="509"/>
      <c r="O43" s="509"/>
      <c r="P43" s="474"/>
      <c r="Q43" s="474"/>
      <c r="R43" s="474"/>
      <c r="S43" s="474"/>
      <c r="T43" s="474"/>
      <c r="U43" s="474"/>
    </row>
    <row r="44" spans="1:21">
      <c r="A44" s="474"/>
      <c r="B44" s="474"/>
      <c r="C44" s="474"/>
      <c r="D44" s="538" t="str">
        <f ca="1">IF($B$52&lt;0.1,"Gage System Okay",IF($B$52&lt;=0.3,"Gage system may be acceptable based on importance of application and cost","Gage system needs improvement"))</f>
        <v>Gage system may be acceptable based on importance of application and cost</v>
      </c>
      <c r="E44" s="539"/>
      <c r="F44" s="539"/>
      <c r="G44" s="539"/>
      <c r="H44" s="539"/>
      <c r="I44" s="539"/>
      <c r="J44" s="539"/>
      <c r="K44" s="539"/>
      <c r="L44" s="539"/>
      <c r="M44" s="539"/>
      <c r="N44" s="539"/>
      <c r="O44" s="474"/>
      <c r="P44" s="474"/>
      <c r="Q44" s="474"/>
      <c r="R44" s="474"/>
      <c r="S44" s="474"/>
      <c r="T44" s="474"/>
      <c r="U44" s="474"/>
    </row>
    <row r="45" spans="1:21">
      <c r="A45" s="474"/>
      <c r="B45" s="476" t="s">
        <v>612</v>
      </c>
      <c r="C45" s="476" t="s">
        <v>612</v>
      </c>
      <c r="D45" s="474"/>
      <c r="E45" s="538" t="str">
        <f ca="1">IF($B$52&lt;0.1,,IF($B$48&lt;$B$50,"Operator may need to be better trained or gage is hard to read","Gage may need maintenance, redesign, or better clamping"))</f>
        <v>Gage may need maintenance, redesign, or better clamping</v>
      </c>
      <c r="F45" s="539"/>
      <c r="G45" s="539"/>
      <c r="H45" s="539"/>
      <c r="I45" s="539"/>
      <c r="J45" s="539"/>
      <c r="K45" s="539"/>
      <c r="L45" s="539"/>
      <c r="M45" s="539"/>
      <c r="N45" s="539"/>
      <c r="O45" s="474"/>
      <c r="P45" s="474"/>
      <c r="Q45" s="474"/>
      <c r="R45" s="474"/>
      <c r="S45" s="474"/>
      <c r="T45" s="474"/>
      <c r="U45" s="474"/>
    </row>
    <row r="46" spans="1:21">
      <c r="A46" s="478" t="s">
        <v>613</v>
      </c>
      <c r="B46" s="540" t="s">
        <v>614</v>
      </c>
      <c r="C46" s="540" t="s">
        <v>615</v>
      </c>
      <c r="D46" s="474"/>
      <c r="E46" s="474"/>
      <c r="F46" s="474"/>
      <c r="G46" s="474"/>
      <c r="H46" s="474"/>
      <c r="I46" s="474"/>
      <c r="J46" s="474"/>
      <c r="K46" s="474"/>
      <c r="L46" s="474"/>
      <c r="M46" s="474"/>
      <c r="N46" s="474"/>
      <c r="O46" s="474"/>
      <c r="P46" s="474"/>
      <c r="Q46" s="474"/>
      <c r="R46" s="474"/>
      <c r="S46" s="474"/>
      <c r="T46" s="474"/>
      <c r="U46" s="474"/>
    </row>
    <row r="47" spans="1:21">
      <c r="A47" s="478" t="s">
        <v>616</v>
      </c>
      <c r="B47" s="541">
        <f ca="1">$I$41*$B$36</f>
        <v>8.8620000000000018E-2</v>
      </c>
      <c r="C47" s="474"/>
      <c r="D47" s="474"/>
      <c r="E47" s="474"/>
      <c r="F47" s="474"/>
      <c r="G47" s="476" t="s">
        <v>617</v>
      </c>
      <c r="H47" s="474"/>
      <c r="I47" s="474"/>
      <c r="J47" s="474"/>
      <c r="K47" s="474"/>
      <c r="L47" s="474"/>
      <c r="M47" s="474"/>
      <c r="N47" s="474"/>
      <c r="O47" s="474"/>
      <c r="P47" s="474"/>
      <c r="Q47" s="474"/>
      <c r="R47" s="474"/>
      <c r="S47" s="474"/>
      <c r="T47" s="474"/>
      <c r="U47" s="474"/>
    </row>
    <row r="48" spans="1:21">
      <c r="A48" s="542" t="s">
        <v>618</v>
      </c>
      <c r="B48" s="543">
        <f ca="1">B47/B55</f>
        <v>0.23279927251681562</v>
      </c>
      <c r="C48" s="544">
        <f ca="1">B47/($B$43/6)</f>
        <v>0.2658600000000001</v>
      </c>
      <c r="D48" s="545" t="s">
        <v>619</v>
      </c>
      <c r="E48" s="546" t="s">
        <v>620</v>
      </c>
      <c r="F48" s="547" t="s">
        <v>621</v>
      </c>
      <c r="G48" s="474"/>
      <c r="H48" s="476" t="s">
        <v>622</v>
      </c>
      <c r="I48" s="474"/>
      <c r="J48" s="474"/>
      <c r="K48" s="474"/>
      <c r="L48" s="474"/>
      <c r="M48" s="474"/>
      <c r="N48" s="474"/>
      <c r="O48" s="474"/>
      <c r="P48" s="474"/>
      <c r="Q48" s="474"/>
      <c r="R48" s="474"/>
      <c r="S48" s="474"/>
      <c r="T48" s="474"/>
      <c r="U48" s="474"/>
    </row>
    <row r="49" spans="1:8">
      <c r="A49" s="478" t="s">
        <v>623</v>
      </c>
      <c r="B49" s="548">
        <f ca="1">IF(ISERROR(SQRT((B37*I42)^2-(B47^2)/(D49*E49))),0,SQRT((B37*I42)^2-(B47^2)/(D49*E49)))</f>
        <v>4.8411371391440465E-2</v>
      </c>
      <c r="C49" s="474"/>
      <c r="D49" s="549">
        <f>COUNT($C$3:$L$3)</f>
        <v>0</v>
      </c>
      <c r="E49" s="550">
        <f>COUNT($C$3:$C$7)</f>
        <v>0</v>
      </c>
      <c r="F49" s="551">
        <f>IF(ISBLANK(C19),2,3)</f>
        <v>2</v>
      </c>
      <c r="G49" s="476" t="s">
        <v>624</v>
      </c>
      <c r="H49" s="474"/>
    </row>
    <row r="50" spans="1:8">
      <c r="A50" s="552" t="s">
        <v>625</v>
      </c>
      <c r="B50" s="553">
        <f ca="1">IF(ISERROR(100*B49/B55),0,B49/B55)</f>
        <v>0.12717368586626854</v>
      </c>
      <c r="C50" s="544">
        <f ca="1">B49/($B$43/6)</f>
        <v>0.14523411417432142</v>
      </c>
      <c r="D50" s="474"/>
      <c r="E50" s="474"/>
      <c r="F50" s="474"/>
      <c r="G50" s="474"/>
      <c r="H50" s="476" t="s">
        <v>622</v>
      </c>
    </row>
    <row r="51" spans="1:8">
      <c r="A51" s="478" t="s">
        <v>626</v>
      </c>
      <c r="B51" s="541">
        <f ca="1">SQRT(B47^2+B49^2)</f>
        <v>0.10098101445321285</v>
      </c>
      <c r="C51" s="474"/>
      <c r="D51" s="474"/>
      <c r="E51" s="474"/>
      <c r="F51" s="474"/>
      <c r="G51" s="476" t="s">
        <v>627</v>
      </c>
      <c r="H51" s="474"/>
    </row>
    <row r="52" spans="1:8">
      <c r="A52" s="554" t="s">
        <v>628</v>
      </c>
      <c r="B52" s="538">
        <f ca="1">B51/B55</f>
        <v>0.26527089486253658</v>
      </c>
      <c r="C52" s="544">
        <f ca="1">B51/($B$43/6)</f>
        <v>0.30294304335963856</v>
      </c>
      <c r="D52" s="474"/>
      <c r="E52" s="474"/>
      <c r="F52" s="474"/>
      <c r="G52" s="474"/>
      <c r="H52" s="476" t="s">
        <v>622</v>
      </c>
    </row>
    <row r="53" spans="1:8">
      <c r="A53" s="478" t="s">
        <v>629</v>
      </c>
      <c r="B53" s="541" t="e">
        <f>M29*INDEX($C$27:$L$27,1,COUNT(C3:L3))</f>
        <v>#VALUE!</v>
      </c>
      <c r="C53" s="474"/>
      <c r="D53" s="474"/>
      <c r="E53" s="474"/>
      <c r="F53" s="474"/>
      <c r="G53" s="476" t="s">
        <v>630</v>
      </c>
      <c r="H53" s="474"/>
    </row>
    <row r="54" spans="1:8">
      <c r="A54" s="478" t="s">
        <v>631</v>
      </c>
      <c r="B54" s="539">
        <f ca="1">B53/B55</f>
        <v>0.96417392224578913</v>
      </c>
      <c r="C54" s="544" t="e">
        <f>B53/($B$43/6)</f>
        <v>#VALUE!</v>
      </c>
      <c r="D54" s="474"/>
      <c r="E54" s="474"/>
      <c r="F54" s="474"/>
      <c r="G54" s="474"/>
      <c r="H54" s="476" t="s">
        <v>622</v>
      </c>
    </row>
    <row r="55" spans="1:8" ht="14" thickBot="1">
      <c r="A55" s="478" t="s">
        <v>632</v>
      </c>
      <c r="B55" s="541">
        <f ca="1">SQRT(B51^2+B53^2)</f>
        <v>0.38067129266307648</v>
      </c>
      <c r="C55" s="474"/>
      <c r="D55" s="474"/>
      <c r="E55" s="474"/>
      <c r="F55" s="474"/>
      <c r="G55" s="476" t="s">
        <v>633</v>
      </c>
      <c r="H55" s="474"/>
    </row>
    <row r="56" spans="1:8" ht="14" thickBot="1">
      <c r="A56" s="472" t="s">
        <v>634</v>
      </c>
      <c r="B56" s="474"/>
      <c r="C56" s="474"/>
      <c r="D56" s="474"/>
      <c r="E56" s="555" t="s">
        <v>635</v>
      </c>
      <c r="F56" s="555"/>
      <c r="G56" s="555" t="s">
        <v>636</v>
      </c>
      <c r="H56" s="555"/>
    </row>
    <row r="57" spans="1:8">
      <c r="A57" s="556" t="s">
        <v>637</v>
      </c>
      <c r="B57" s="557" t="s">
        <v>638</v>
      </c>
      <c r="C57" s="557" t="s">
        <v>639</v>
      </c>
      <c r="D57" s="557" t="s">
        <v>640</v>
      </c>
      <c r="E57" s="557" t="s">
        <v>16</v>
      </c>
      <c r="F57" s="558" t="s">
        <v>385</v>
      </c>
      <c r="G57" s="557" t="s">
        <v>16</v>
      </c>
      <c r="H57" s="558" t="s">
        <v>385</v>
      </c>
    </row>
    <row r="58" spans="1:8">
      <c r="A58" s="559" t="s">
        <v>567</v>
      </c>
      <c r="B58" s="560">
        <f>IF(ISBLANK($C$19),1,2)</f>
        <v>1</v>
      </c>
      <c r="C58" s="561" t="e">
        <f>SUMSQ(M3,M11,M19)/($D$49*E49)-$M$35^2/($D$49*$E$49*$F$49)</f>
        <v>#DIV/0!</v>
      </c>
      <c r="D58" s="561" t="e">
        <f>C58/B58</f>
        <v>#DIV/0!</v>
      </c>
      <c r="E58" s="562" t="e">
        <f>D58/D61</f>
        <v>#DIV/0!</v>
      </c>
      <c r="F58" s="563" t="e">
        <f>FDIST(E58,B58,$B$60)</f>
        <v>#DIV/0!</v>
      </c>
      <c r="G58" s="562" t="e">
        <f>D58/D62</f>
        <v>#DIV/0!</v>
      </c>
      <c r="H58" s="563" t="e">
        <f>FDIST(G58,B58,$B$62)</f>
        <v>#DIV/0!</v>
      </c>
    </row>
    <row r="59" spans="1:8">
      <c r="A59" s="559" t="s">
        <v>641</v>
      </c>
      <c r="B59" s="560">
        <f>D49-1</f>
        <v>-1</v>
      </c>
      <c r="C59" s="561" t="e">
        <f>SUMSQ(C35:L35)/($E$49*$F$49)-$M$35^2/($D$49*$E$49*$F$49)</f>
        <v>#DIV/0!</v>
      </c>
      <c r="D59" s="560" t="e">
        <f>C59/B59</f>
        <v>#DIV/0!</v>
      </c>
      <c r="E59" s="562" t="e">
        <f>D59/D61</f>
        <v>#DIV/0!</v>
      </c>
      <c r="F59" s="563" t="e">
        <f>FDIST(E59,B59,$B$60)</f>
        <v>#DIV/0!</v>
      </c>
      <c r="G59" s="562" t="e">
        <f>D59/D62</f>
        <v>#DIV/0!</v>
      </c>
      <c r="H59" s="563" t="e">
        <f>FDIST(G59,B59,$B$62)</f>
        <v>#DIV/0!</v>
      </c>
    </row>
    <row r="60" spans="1:8">
      <c r="A60" s="559" t="s">
        <v>642</v>
      </c>
      <c r="B60" s="560">
        <f>B58*B59</f>
        <v>-1</v>
      </c>
      <c r="C60" s="561" t="e">
        <f>SUMSQ(C8:L8,C16:L16,C24:L24)/$E$49-C58-C59-M35^2/(D49*E49*F49)</f>
        <v>#DIV/0!</v>
      </c>
      <c r="D60" s="560" t="e">
        <f>C60/B60</f>
        <v>#DIV/0!</v>
      </c>
      <c r="E60" s="562" t="e">
        <f>D60/D61</f>
        <v>#DIV/0!</v>
      </c>
      <c r="F60" s="563" t="e">
        <f>FDIST(E60,B60,$B$61)</f>
        <v>#DIV/0!</v>
      </c>
      <c r="G60" s="474"/>
      <c r="H60" s="474"/>
    </row>
    <row r="61" spans="1:8">
      <c r="A61" s="564" t="s">
        <v>643</v>
      </c>
      <c r="B61" s="560">
        <f>D49*F49*(E49-1)</f>
        <v>0</v>
      </c>
      <c r="C61" s="561" t="e">
        <f>C63-C58-C59-C60</f>
        <v>#VALUE!</v>
      </c>
      <c r="D61" s="561" t="e">
        <f>C61/B61</f>
        <v>#VALUE!</v>
      </c>
      <c r="E61" s="565"/>
      <c r="F61" s="565"/>
      <c r="G61" s="565"/>
      <c r="H61" s="474"/>
    </row>
    <row r="62" spans="1:8">
      <c r="A62" s="564" t="s">
        <v>644</v>
      </c>
      <c r="B62" s="562">
        <f>B60+B61</f>
        <v>-1</v>
      </c>
      <c r="C62" s="566" t="e">
        <f>C60+C61</f>
        <v>#DIV/0!</v>
      </c>
      <c r="D62" s="566" t="e">
        <f>C62/B62</f>
        <v>#DIV/0!</v>
      </c>
      <c r="E62" s="565"/>
      <c r="F62" s="565"/>
      <c r="G62" s="565"/>
      <c r="H62" s="474"/>
    </row>
    <row r="63" spans="1:8" ht="14" thickBot="1">
      <c r="A63" s="567" t="s">
        <v>546</v>
      </c>
      <c r="B63" s="560">
        <f>D49*E49*F49-1</f>
        <v>-1</v>
      </c>
      <c r="C63" s="560" t="e">
        <f>SUMSQ(C3:L7,C11:L15,C19:L23)-M35^2/(D49*E49*F49)</f>
        <v>#VALUE!</v>
      </c>
      <c r="D63" s="474"/>
      <c r="E63" s="474"/>
      <c r="F63" s="565"/>
      <c r="G63" s="565"/>
      <c r="H63" s="474"/>
    </row>
    <row r="64" spans="1:8" ht="14" thickBot="1">
      <c r="A64" s="568"/>
      <c r="B64" s="474"/>
      <c r="C64" s="474"/>
      <c r="D64" s="474"/>
      <c r="E64" s="474"/>
      <c r="F64" s="474"/>
      <c r="G64" s="474"/>
      <c r="H64" s="474"/>
    </row>
    <row r="65" spans="1:19" ht="24">
      <c r="A65" s="569" t="s">
        <v>645</v>
      </c>
      <c r="B65" s="570" t="s">
        <v>646</v>
      </c>
      <c r="C65" s="570" t="s">
        <v>647</v>
      </c>
      <c r="D65" s="570"/>
      <c r="E65" s="570" t="s">
        <v>648</v>
      </c>
      <c r="F65" s="571" t="s">
        <v>649</v>
      </c>
      <c r="G65" s="569" t="s">
        <v>635</v>
      </c>
      <c r="H65" s="570" t="s">
        <v>646</v>
      </c>
      <c r="I65" s="570" t="s">
        <v>647</v>
      </c>
      <c r="J65" s="570"/>
      <c r="K65" s="570" t="s">
        <v>648</v>
      </c>
      <c r="L65" s="571" t="s">
        <v>649</v>
      </c>
      <c r="M65" s="572"/>
      <c r="N65" s="572"/>
      <c r="O65" s="572"/>
      <c r="P65" s="572"/>
      <c r="Q65" s="572"/>
      <c r="R65" s="476"/>
      <c r="S65" s="476"/>
    </row>
    <row r="66" spans="1:19">
      <c r="A66" s="573" t="s">
        <v>650</v>
      </c>
      <c r="B66" s="574" t="e">
        <f>$D62</f>
        <v>#DIV/0!</v>
      </c>
      <c r="C66" s="560" t="e">
        <f>SQRT(B66)</f>
        <v>#DIV/0!</v>
      </c>
      <c r="D66" s="575" t="s">
        <v>651</v>
      </c>
      <c r="E66" s="553" t="e">
        <f>5.15*C66/$E$71</f>
        <v>#DIV/0!</v>
      </c>
      <c r="F66" s="576" t="e">
        <f>E66^2</f>
        <v>#DIV/0!</v>
      </c>
      <c r="G66" s="573" t="s">
        <v>650</v>
      </c>
      <c r="H66" s="574" t="e">
        <f>$D61</f>
        <v>#VALUE!</v>
      </c>
      <c r="I66" s="560" t="e">
        <f>SQRT(H66)</f>
        <v>#VALUE!</v>
      </c>
      <c r="J66" s="575" t="s">
        <v>651</v>
      </c>
      <c r="K66" s="577" t="e">
        <f>5.15*I66/$E$71</f>
        <v>#VALUE!</v>
      </c>
      <c r="L66" s="576" t="e">
        <f>K66^2</f>
        <v>#VALUE!</v>
      </c>
      <c r="M66" s="474"/>
      <c r="N66" s="474"/>
      <c r="O66" s="474"/>
      <c r="P66" s="474"/>
      <c r="Q66" s="474"/>
      <c r="R66" s="474"/>
      <c r="S66" s="474"/>
    </row>
    <row r="67" spans="1:19">
      <c r="A67" s="573" t="s">
        <v>567</v>
      </c>
      <c r="B67" s="560" t="e">
        <f>ABS($D58-$D62)/($D49*$E49)</f>
        <v>#DIV/0!</v>
      </c>
      <c r="C67" s="560" t="e">
        <f>SQRT(B67)</f>
        <v>#DIV/0!</v>
      </c>
      <c r="D67" s="575" t="s">
        <v>652</v>
      </c>
      <c r="E67" s="553" t="e">
        <f>5.15*C67/$E$71</f>
        <v>#DIV/0!</v>
      </c>
      <c r="F67" s="576" t="e">
        <f>E67^2</f>
        <v>#DIV/0!</v>
      </c>
      <c r="G67" s="573" t="s">
        <v>567</v>
      </c>
      <c r="H67" s="560" t="e">
        <f>ABS($D58-$D60)/($D49*$E49)</f>
        <v>#DIV/0!</v>
      </c>
      <c r="I67" s="560" t="e">
        <f t="shared" ref="I67:I70" si="17">SQRT(H67)</f>
        <v>#DIV/0!</v>
      </c>
      <c r="J67" s="575" t="s">
        <v>652</v>
      </c>
      <c r="K67" s="577" t="e">
        <f t="shared" ref="K67:K70" si="18">5.15*I67/$E$71</f>
        <v>#DIV/0!</v>
      </c>
      <c r="L67" s="576" t="e">
        <f t="shared" ref="L67:L70" si="19">K67^2</f>
        <v>#DIV/0!</v>
      </c>
      <c r="M67" s="474"/>
      <c r="N67" s="474"/>
      <c r="O67" s="474"/>
      <c r="P67" s="474"/>
      <c r="Q67" s="474"/>
      <c r="R67" s="474"/>
      <c r="S67" s="474"/>
    </row>
    <row r="68" spans="1:19">
      <c r="A68" s="573" t="s">
        <v>653</v>
      </c>
      <c r="B68" s="560">
        <v>0</v>
      </c>
      <c r="C68" s="560">
        <f>SQRT(B68)</f>
        <v>0</v>
      </c>
      <c r="D68" s="575" t="s">
        <v>654</v>
      </c>
      <c r="E68" s="577" t="e">
        <f>5.15*C68/$E$71</f>
        <v>#DIV/0!</v>
      </c>
      <c r="F68" s="576" t="e">
        <f>E68^2</f>
        <v>#DIV/0!</v>
      </c>
      <c r="G68" s="573" t="s">
        <v>653</v>
      </c>
      <c r="H68" s="560" t="e">
        <f>ABS($D60-$D61)/$E49</f>
        <v>#DIV/0!</v>
      </c>
      <c r="I68" s="560" t="e">
        <f t="shared" si="17"/>
        <v>#DIV/0!</v>
      </c>
      <c r="J68" s="575" t="s">
        <v>654</v>
      </c>
      <c r="K68" s="577" t="e">
        <f t="shared" si="18"/>
        <v>#DIV/0!</v>
      </c>
      <c r="L68" s="576" t="e">
        <f t="shared" si="19"/>
        <v>#DIV/0!</v>
      </c>
      <c r="M68" s="474"/>
      <c r="N68" s="474"/>
      <c r="O68" s="474"/>
      <c r="P68" s="474"/>
      <c r="Q68" s="474"/>
      <c r="R68" s="474"/>
      <c r="S68" s="474"/>
    </row>
    <row r="69" spans="1:19">
      <c r="A69" s="573" t="s">
        <v>655</v>
      </c>
      <c r="B69" s="574" t="e">
        <f>SUM($B66:$B68)</f>
        <v>#DIV/0!</v>
      </c>
      <c r="C69" s="560" t="e">
        <f>SQRT(B69)</f>
        <v>#DIV/0!</v>
      </c>
      <c r="D69" s="575" t="s">
        <v>655</v>
      </c>
      <c r="E69" s="539" t="e">
        <f>5.15*C69/$E$71</f>
        <v>#DIV/0!</v>
      </c>
      <c r="F69" s="576" t="e">
        <f>E69^2</f>
        <v>#DIV/0!</v>
      </c>
      <c r="G69" s="573" t="s">
        <v>655</v>
      </c>
      <c r="H69" s="574" t="e">
        <f>SUM($H66:$H68)</f>
        <v>#VALUE!</v>
      </c>
      <c r="I69" s="560" t="e">
        <f t="shared" si="17"/>
        <v>#VALUE!</v>
      </c>
      <c r="J69" s="575" t="s">
        <v>655</v>
      </c>
      <c r="K69" s="577" t="e">
        <f t="shared" si="18"/>
        <v>#VALUE!</v>
      </c>
      <c r="L69" s="576" t="e">
        <f t="shared" si="19"/>
        <v>#VALUE!</v>
      </c>
      <c r="M69" s="474"/>
      <c r="N69" s="474"/>
      <c r="O69" s="474"/>
      <c r="P69" s="474"/>
      <c r="Q69" s="474"/>
      <c r="R69" s="474"/>
      <c r="S69" s="474"/>
    </row>
    <row r="70" spans="1:19">
      <c r="A70" s="573" t="s">
        <v>583</v>
      </c>
      <c r="B70" s="574" t="e">
        <f>ABS($D59-$D62)/($E49*$F49)</f>
        <v>#DIV/0!</v>
      </c>
      <c r="C70" s="560" t="e">
        <f>SQRT(B70)</f>
        <v>#DIV/0!</v>
      </c>
      <c r="D70" s="575" t="s">
        <v>656</v>
      </c>
      <c r="E70" s="577" t="e">
        <f>5.15*C70/$E$71</f>
        <v>#DIV/0!</v>
      </c>
      <c r="F70" s="576" t="e">
        <f>E70^2</f>
        <v>#DIV/0!</v>
      </c>
      <c r="G70" s="573" t="s">
        <v>583</v>
      </c>
      <c r="H70" s="574" t="e">
        <f>ABS($D59-$D60)/($E49*$F49)</f>
        <v>#DIV/0!</v>
      </c>
      <c r="I70" s="560" t="e">
        <f t="shared" si="17"/>
        <v>#DIV/0!</v>
      </c>
      <c r="J70" s="575" t="s">
        <v>656</v>
      </c>
      <c r="K70" s="577" t="e">
        <f t="shared" si="18"/>
        <v>#DIV/0!</v>
      </c>
      <c r="L70" s="576" t="e">
        <f t="shared" si="19"/>
        <v>#DIV/0!</v>
      </c>
      <c r="M70" s="474"/>
      <c r="N70" s="474"/>
      <c r="O70" s="474"/>
      <c r="P70" s="474"/>
      <c r="Q70" s="474"/>
      <c r="R70" s="474"/>
      <c r="S70" s="474"/>
    </row>
    <row r="71" spans="1:19" ht="14" thickBot="1">
      <c r="A71" s="578"/>
      <c r="B71" s="579"/>
      <c r="C71" s="579"/>
      <c r="D71" s="580" t="s">
        <v>614</v>
      </c>
      <c r="E71" s="579" t="e">
        <f>SQRT((5.15*C69)^2+(5.15*C70)^2)</f>
        <v>#DIV/0!</v>
      </c>
      <c r="F71" s="581"/>
      <c r="G71" s="578"/>
      <c r="H71" s="579"/>
      <c r="I71" s="579"/>
      <c r="J71" s="580" t="s">
        <v>614</v>
      </c>
      <c r="K71" s="582" t="e">
        <f>SQRT((5.15*I69)^2+(5.15*I70)^2)</f>
        <v>#VALUE!</v>
      </c>
      <c r="L71" s="581"/>
      <c r="M71" s="474"/>
      <c r="N71" s="474"/>
      <c r="O71" s="474"/>
      <c r="P71" s="474"/>
      <c r="Q71" s="474"/>
      <c r="R71" s="474"/>
      <c r="S71" s="474"/>
    </row>
  </sheetData>
  <conditionalFormatting sqref="A52:B52 D44 E44:N45">
    <cfRule type="expression" dxfId="17" priority="16" stopIfTrue="1">
      <formula>$B$52&gt;=0.3</formula>
    </cfRule>
    <cfRule type="expression" dxfId="16" priority="17" stopIfTrue="1">
      <formula>$B$52&gt;=0.1</formula>
    </cfRule>
    <cfRule type="expression" dxfId="15" priority="18" stopIfTrue="1">
      <formula>$B$52&lt;0.1</formula>
    </cfRule>
  </conditionalFormatting>
  <conditionalFormatting sqref="A48:B48">
    <cfRule type="expression" dxfId="14" priority="13">
      <formula>(AND($B$52&gt;=0.3,$B$50&lt;$B$48))</formula>
    </cfRule>
    <cfRule type="expression" dxfId="13" priority="14">
      <formula>(AND($B$52&gt;=0.1,$B$50&lt;$B$48))</formula>
    </cfRule>
    <cfRule type="expression" dxfId="12" priority="15" stopIfTrue="1">
      <formula>($B$48&gt;=0.1)</formula>
    </cfRule>
  </conditionalFormatting>
  <conditionalFormatting sqref="A50:B50">
    <cfRule type="expression" dxfId="11" priority="10">
      <formula>(AND($B$52&gt;=0.3,$B$50&gt;$B$48))</formula>
    </cfRule>
    <cfRule type="expression" dxfId="10" priority="11">
      <formula>(AND($B$52&gt;=0.1,$B$50&gt;$B$48))</formula>
    </cfRule>
    <cfRule type="expression" dxfId="9" priority="12">
      <formula>$B$50&gt;=0.1</formula>
    </cfRule>
  </conditionalFormatting>
  <conditionalFormatting sqref="E69">
    <cfRule type="expression" dxfId="8" priority="7">
      <formula>(AND($E$69&gt;=0.3,$E$67&lt;$E$66))</formula>
    </cfRule>
    <cfRule type="expression" dxfId="7" priority="8">
      <formula>(AND($E$69&gt;=0.1,$E$67&lt;$E$66))</formula>
    </cfRule>
    <cfRule type="expression" dxfId="6" priority="9">
      <formula>($E$66&gt;=0.1)</formula>
    </cfRule>
  </conditionalFormatting>
  <conditionalFormatting sqref="E66">
    <cfRule type="expression" dxfId="5" priority="4">
      <formula>(AND($E$69&gt;=0.3,$E$67&lt;$E$66))</formula>
    </cfRule>
    <cfRule type="expression" dxfId="4" priority="5">
      <formula>(AND($E$69&gt;=0.1,$E$67&lt;$E$66))</formula>
    </cfRule>
    <cfRule type="expression" dxfId="3" priority="6">
      <formula>($E$66&gt;=0.1)</formula>
    </cfRule>
  </conditionalFormatting>
  <conditionalFormatting sqref="E67">
    <cfRule type="expression" dxfId="2" priority="1">
      <formula>(AND($E$69&gt;=0.3,$E$67&gt;$E$66))</formula>
    </cfRule>
    <cfRule type="expression" dxfId="1" priority="2">
      <formula>(AND($E$69&gt;=0.1,$E$67&gt;$E$66))</formula>
    </cfRule>
    <cfRule type="expression" dxfId="0" priority="3">
      <formula>($E$67&gt;=0.1)</formula>
    </cfRule>
  </conditionalFormatting>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P60"/>
  <sheetViews>
    <sheetView tabSelected="1" workbookViewId="0">
      <selection activeCell="V10" sqref="V10"/>
    </sheetView>
  </sheetViews>
  <sheetFormatPr baseColWidth="10" defaultColWidth="8.83203125" defaultRowHeight="13"/>
  <cols>
    <col min="9" max="9" width="11.83203125" customWidth="1"/>
    <col min="10" max="10" width="13.5" customWidth="1"/>
    <col min="12" max="12" width="16.5" customWidth="1"/>
    <col min="13" max="13" width="10.33203125" customWidth="1"/>
    <col min="16" max="16" width="10.5" customWidth="1"/>
  </cols>
  <sheetData>
    <row r="1" spans="1:16" ht="8.5" customHeight="1" thickBot="1">
      <c r="A1" s="583"/>
      <c r="B1" s="583"/>
      <c r="C1" s="583"/>
      <c r="D1" s="584"/>
      <c r="E1" s="584"/>
      <c r="F1" s="583"/>
      <c r="G1" s="583"/>
      <c r="H1" s="583"/>
      <c r="I1" s="583"/>
      <c r="J1" s="583"/>
      <c r="K1" s="583"/>
      <c r="L1" s="583"/>
      <c r="M1" s="583"/>
      <c r="N1" s="583"/>
      <c r="O1" s="583"/>
      <c r="P1" s="583"/>
    </row>
    <row r="2" spans="1:16" ht="35" thickBot="1">
      <c r="A2" s="1068"/>
      <c r="B2" s="1068"/>
      <c r="C2" s="1068"/>
      <c r="D2" s="1068"/>
      <c r="E2" s="1068"/>
      <c r="F2" s="1069" t="s">
        <v>657</v>
      </c>
      <c r="G2" s="1070"/>
      <c r="H2" s="1071"/>
      <c r="I2" s="1075" t="s">
        <v>658</v>
      </c>
      <c r="J2" s="585" t="s">
        <v>659</v>
      </c>
      <c r="K2" s="586" t="s">
        <v>660</v>
      </c>
      <c r="L2" s="586" t="s">
        <v>661</v>
      </c>
      <c r="M2" s="586" t="s">
        <v>662</v>
      </c>
      <c r="N2" s="586" t="s">
        <v>663</v>
      </c>
      <c r="O2" s="1077"/>
      <c r="P2" s="1078"/>
    </row>
    <row r="3" spans="1:16" ht="17" thickBot="1">
      <c r="A3" s="1068"/>
      <c r="B3" s="1068"/>
      <c r="C3" s="1068"/>
      <c r="D3" s="1068"/>
      <c r="E3" s="1068"/>
      <c r="F3" s="1072"/>
      <c r="G3" s="1073"/>
      <c r="H3" s="1074"/>
      <c r="I3" s="1076"/>
      <c r="J3" s="585"/>
      <c r="K3" s="586"/>
      <c r="L3" s="586"/>
      <c r="M3" s="586"/>
      <c r="N3" s="1068" t="s">
        <v>664</v>
      </c>
      <c r="O3" s="1068"/>
      <c r="P3" s="1068"/>
    </row>
    <row r="4" spans="1:16" ht="35" customHeight="1" thickBot="1">
      <c r="A4" s="1068" t="s">
        <v>665</v>
      </c>
      <c r="B4" s="1068"/>
      <c r="C4" s="1068"/>
      <c r="D4" s="1068"/>
      <c r="E4" s="1068"/>
      <c r="F4" s="1077" t="s">
        <v>666</v>
      </c>
      <c r="G4" s="1079"/>
      <c r="H4" s="1078"/>
      <c r="I4" s="585" t="s">
        <v>667</v>
      </c>
      <c r="J4" s="585"/>
      <c r="K4" s="586"/>
      <c r="L4" s="586"/>
      <c r="M4" s="586"/>
      <c r="N4" s="1080" t="s">
        <v>668</v>
      </c>
      <c r="O4" s="1068"/>
      <c r="P4" s="1068"/>
    </row>
    <row r="5" spans="1:16" ht="27.5" customHeight="1">
      <c r="A5" s="1057" t="s">
        <v>669</v>
      </c>
      <c r="B5" s="1058"/>
      <c r="C5" s="1061" t="s">
        <v>670</v>
      </c>
      <c r="D5" s="1059" t="s">
        <v>671</v>
      </c>
      <c r="E5" s="1063"/>
      <c r="F5" s="1063"/>
      <c r="G5" s="1063"/>
      <c r="H5" s="1063"/>
      <c r="I5" s="1063"/>
      <c r="J5" s="1064"/>
      <c r="K5" s="1065"/>
      <c r="L5" s="1061" t="s">
        <v>672</v>
      </c>
      <c r="M5" s="1061"/>
      <c r="N5" s="1061" t="s">
        <v>673</v>
      </c>
      <c r="O5" s="1061"/>
      <c r="P5" s="1061" t="s">
        <v>674</v>
      </c>
    </row>
    <row r="6" spans="1:16" ht="24">
      <c r="A6" s="1059"/>
      <c r="B6" s="1060"/>
      <c r="C6" s="1062"/>
      <c r="D6" s="587" t="s">
        <v>675</v>
      </c>
      <c r="E6" s="587" t="s">
        <v>676</v>
      </c>
      <c r="F6" s="587" t="s">
        <v>677</v>
      </c>
      <c r="G6" s="587" t="s">
        <v>678</v>
      </c>
      <c r="H6" s="587" t="s">
        <v>679</v>
      </c>
      <c r="I6" s="587" t="s">
        <v>680</v>
      </c>
      <c r="J6" s="587" t="s">
        <v>681</v>
      </c>
      <c r="K6" s="587" t="s">
        <v>682</v>
      </c>
      <c r="L6" s="1066" t="s">
        <v>683</v>
      </c>
      <c r="M6" s="1067"/>
      <c r="N6" s="587" t="s">
        <v>684</v>
      </c>
      <c r="O6" s="587" t="s">
        <v>685</v>
      </c>
      <c r="P6" s="1062"/>
    </row>
    <row r="7" spans="1:16">
      <c r="A7" s="1055"/>
      <c r="B7" s="1055"/>
      <c r="C7" s="587"/>
      <c r="D7" s="588"/>
      <c r="E7" s="588"/>
      <c r="F7" s="587"/>
      <c r="G7" s="587"/>
      <c r="H7" s="587"/>
      <c r="I7" s="587"/>
      <c r="J7" s="587"/>
      <c r="K7" s="587"/>
      <c r="L7" s="587"/>
      <c r="M7" s="587"/>
      <c r="N7" s="587"/>
      <c r="O7" s="587"/>
      <c r="P7" s="587"/>
    </row>
    <row r="8" spans="1:16">
      <c r="A8" s="1055"/>
      <c r="B8" s="1055"/>
      <c r="C8" s="587"/>
      <c r="D8" s="588"/>
      <c r="E8" s="588"/>
      <c r="F8" s="587"/>
      <c r="G8" s="587"/>
      <c r="H8" s="587"/>
      <c r="I8" s="587"/>
      <c r="J8" s="587"/>
      <c r="K8" s="587"/>
      <c r="L8" s="587"/>
      <c r="M8" s="587"/>
      <c r="N8" s="587"/>
      <c r="O8" s="587"/>
      <c r="P8" s="587"/>
    </row>
    <row r="9" spans="1:16">
      <c r="A9" s="1055"/>
      <c r="B9" s="1055"/>
      <c r="C9" s="587"/>
      <c r="D9" s="588"/>
      <c r="E9" s="588"/>
      <c r="F9" s="587"/>
      <c r="G9" s="587"/>
      <c r="H9" s="587"/>
      <c r="I9" s="587"/>
      <c r="J9" s="587"/>
      <c r="K9" s="587"/>
      <c r="L9" s="587"/>
      <c r="M9" s="587"/>
      <c r="N9" s="587"/>
      <c r="O9" s="587"/>
      <c r="P9" s="587"/>
    </row>
    <row r="10" spans="1:16">
      <c r="A10" s="1055"/>
      <c r="B10" s="1055"/>
      <c r="C10" s="587"/>
      <c r="D10" s="588"/>
      <c r="E10" s="588"/>
      <c r="F10" s="587"/>
      <c r="G10" s="587"/>
      <c r="H10" s="587"/>
      <c r="I10" s="587"/>
      <c r="J10" s="587"/>
      <c r="K10" s="587"/>
      <c r="L10" s="587"/>
      <c r="M10" s="587"/>
      <c r="N10" s="587"/>
      <c r="O10" s="587"/>
      <c r="P10" s="587"/>
    </row>
    <row r="11" spans="1:16">
      <c r="A11" s="1055"/>
      <c r="B11" s="1055"/>
      <c r="C11" s="587"/>
      <c r="D11" s="588"/>
      <c r="E11" s="588"/>
      <c r="F11" s="587"/>
      <c r="G11" s="587"/>
      <c r="H11" s="587"/>
      <c r="I11" s="587"/>
      <c r="J11" s="587"/>
      <c r="K11" s="587"/>
      <c r="L11" s="587"/>
      <c r="M11" s="587"/>
      <c r="N11" s="587"/>
      <c r="O11" s="587"/>
      <c r="P11" s="587"/>
    </row>
    <row r="12" spans="1:16">
      <c r="A12" s="1055"/>
      <c r="B12" s="1055"/>
      <c r="C12" s="587"/>
      <c r="D12" s="588"/>
      <c r="E12" s="588"/>
      <c r="F12" s="587"/>
      <c r="G12" s="587"/>
      <c r="H12" s="587"/>
      <c r="I12" s="587"/>
      <c r="J12" s="587"/>
      <c r="K12" s="587"/>
      <c r="L12" s="587"/>
      <c r="M12" s="587"/>
      <c r="N12" s="587"/>
      <c r="O12" s="587"/>
      <c r="P12" s="587"/>
    </row>
    <row r="13" spans="1:16">
      <c r="A13" s="1055"/>
      <c r="B13" s="1055"/>
      <c r="C13" s="587"/>
      <c r="D13" s="588"/>
      <c r="E13" s="588"/>
      <c r="F13" s="587"/>
      <c r="G13" s="587"/>
      <c r="H13" s="587"/>
      <c r="I13" s="587"/>
      <c r="J13" s="587"/>
      <c r="K13" s="587"/>
      <c r="L13" s="587"/>
      <c r="M13" s="587"/>
      <c r="N13" s="587"/>
      <c r="O13" s="587"/>
      <c r="P13" s="587"/>
    </row>
    <row r="14" spans="1:16">
      <c r="A14" s="1055"/>
      <c r="B14" s="1055"/>
      <c r="C14" s="587"/>
      <c r="D14" s="588"/>
      <c r="E14" s="588"/>
      <c r="F14" s="589"/>
      <c r="G14" s="587"/>
      <c r="H14" s="587"/>
      <c r="I14" s="587"/>
      <c r="J14" s="587"/>
      <c r="K14" s="587"/>
      <c r="L14" s="587"/>
      <c r="M14" s="587"/>
      <c r="N14" s="587"/>
      <c r="O14" s="587"/>
      <c r="P14" s="587"/>
    </row>
    <row r="15" spans="1:16">
      <c r="A15" s="1055"/>
      <c r="B15" s="1055"/>
      <c r="C15" s="587"/>
      <c r="D15" s="588"/>
      <c r="E15" s="588"/>
      <c r="F15" s="587"/>
      <c r="G15" s="587"/>
      <c r="H15" s="587"/>
      <c r="I15" s="587"/>
      <c r="J15" s="587"/>
      <c r="K15" s="587"/>
      <c r="L15" s="587"/>
      <c r="M15" s="587"/>
      <c r="N15" s="587"/>
      <c r="O15" s="587"/>
      <c r="P15" s="587"/>
    </row>
    <row r="16" spans="1:16">
      <c r="A16" s="1055"/>
      <c r="B16" s="1055"/>
      <c r="C16" s="587"/>
      <c r="D16" s="588"/>
      <c r="E16" s="588"/>
      <c r="F16" s="587"/>
      <c r="G16" s="587"/>
      <c r="H16" s="587"/>
      <c r="I16" s="587"/>
      <c r="J16" s="587"/>
      <c r="K16" s="587"/>
      <c r="L16" s="587"/>
      <c r="M16" s="587"/>
      <c r="N16" s="587"/>
      <c r="O16" s="587"/>
      <c r="P16" s="587"/>
    </row>
    <row r="17" spans="1:16">
      <c r="A17" s="1055"/>
      <c r="B17" s="1055"/>
      <c r="C17" s="587"/>
      <c r="D17" s="588"/>
      <c r="E17" s="588"/>
      <c r="F17" s="587"/>
      <c r="G17" s="587"/>
      <c r="H17" s="587"/>
      <c r="I17" s="587"/>
      <c r="J17" s="587"/>
      <c r="K17" s="587"/>
      <c r="L17" s="587"/>
      <c r="M17" s="587"/>
      <c r="N17" s="587"/>
      <c r="O17" s="587"/>
      <c r="P17" s="587"/>
    </row>
    <row r="18" spans="1:16">
      <c r="A18" s="1055"/>
      <c r="B18" s="1055"/>
      <c r="C18" s="587"/>
      <c r="D18" s="588"/>
      <c r="E18" s="588"/>
      <c r="F18" s="587"/>
      <c r="G18" s="587"/>
      <c r="H18" s="587"/>
      <c r="I18" s="587"/>
      <c r="J18" s="587"/>
      <c r="K18" s="587"/>
      <c r="L18" s="587"/>
      <c r="M18" s="587"/>
      <c r="N18" s="587"/>
      <c r="O18" s="587"/>
      <c r="P18" s="587"/>
    </row>
    <row r="19" spans="1:16">
      <c r="A19" s="1055"/>
      <c r="B19" s="1055"/>
      <c r="C19" s="587"/>
      <c r="D19" s="588"/>
      <c r="E19" s="588"/>
      <c r="F19" s="587"/>
      <c r="G19" s="587"/>
      <c r="H19" s="587"/>
      <c r="I19" s="587"/>
      <c r="J19" s="587"/>
      <c r="K19" s="587"/>
      <c r="L19" s="587"/>
      <c r="M19" s="587"/>
      <c r="N19" s="587"/>
      <c r="O19" s="587"/>
      <c r="P19" s="587"/>
    </row>
    <row r="20" spans="1:16">
      <c r="A20" s="1055"/>
      <c r="B20" s="1055"/>
      <c r="C20" s="587"/>
      <c r="D20" s="588"/>
      <c r="E20" s="588"/>
      <c r="F20" s="587"/>
      <c r="G20" s="587"/>
      <c r="H20" s="587"/>
      <c r="I20" s="587"/>
      <c r="J20" s="587"/>
      <c r="K20" s="587"/>
      <c r="L20" s="587"/>
      <c r="M20" s="587"/>
      <c r="N20" s="587"/>
      <c r="O20" s="587"/>
      <c r="P20" s="587"/>
    </row>
    <row r="21" spans="1:16">
      <c r="A21" s="1055"/>
      <c r="B21" s="1055"/>
      <c r="C21" s="587"/>
      <c r="D21" s="588"/>
      <c r="E21" s="588"/>
      <c r="F21" s="587"/>
      <c r="G21" s="587"/>
      <c r="H21" s="587"/>
      <c r="I21" s="587"/>
      <c r="J21" s="587"/>
      <c r="K21" s="587"/>
      <c r="L21" s="587"/>
      <c r="M21" s="587"/>
      <c r="N21" s="587"/>
      <c r="O21" s="587"/>
      <c r="P21" s="587"/>
    </row>
    <row r="22" spans="1:16">
      <c r="A22" s="1055"/>
      <c r="B22" s="1055"/>
      <c r="C22" s="587"/>
      <c r="D22" s="588"/>
      <c r="E22" s="588"/>
      <c r="F22" s="587"/>
      <c r="G22" s="587"/>
      <c r="H22" s="587"/>
      <c r="I22" s="587"/>
      <c r="J22" s="587"/>
      <c r="K22" s="587"/>
      <c r="L22" s="587"/>
      <c r="M22" s="587"/>
      <c r="N22" s="587"/>
      <c r="O22" s="587"/>
      <c r="P22" s="587"/>
    </row>
    <row r="23" spans="1:16">
      <c r="A23" s="1055"/>
      <c r="B23" s="1055"/>
      <c r="C23" s="587"/>
      <c r="D23" s="588"/>
      <c r="E23" s="588"/>
      <c r="F23" s="589"/>
      <c r="G23" s="587"/>
      <c r="H23" s="587"/>
      <c r="I23" s="587"/>
      <c r="J23" s="587"/>
      <c r="K23" s="587"/>
      <c r="L23" s="587"/>
      <c r="M23" s="587"/>
      <c r="N23" s="587"/>
      <c r="O23" s="587"/>
      <c r="P23" s="587"/>
    </row>
    <row r="24" spans="1:16">
      <c r="A24" s="1055"/>
      <c r="B24" s="1055"/>
      <c r="C24" s="587"/>
      <c r="D24" s="588"/>
      <c r="E24" s="588"/>
      <c r="F24" s="587"/>
      <c r="G24" s="587"/>
      <c r="H24" s="587"/>
      <c r="I24" s="587"/>
      <c r="J24" s="587"/>
      <c r="K24" s="587"/>
      <c r="L24" s="587"/>
      <c r="M24" s="587"/>
      <c r="N24" s="587"/>
      <c r="O24" s="587"/>
      <c r="P24" s="587"/>
    </row>
    <row r="25" spans="1:16">
      <c r="A25" s="1055"/>
      <c r="B25" s="1055"/>
      <c r="C25" s="587"/>
      <c r="D25" s="588"/>
      <c r="E25" s="588"/>
      <c r="F25" s="587"/>
      <c r="G25" s="587"/>
      <c r="H25" s="587"/>
      <c r="I25" s="587"/>
      <c r="J25" s="587"/>
      <c r="K25" s="587"/>
      <c r="L25" s="587"/>
      <c r="M25" s="587"/>
      <c r="N25" s="587"/>
      <c r="O25" s="587"/>
      <c r="P25" s="587"/>
    </row>
    <row r="26" spans="1:16">
      <c r="A26" s="1055"/>
      <c r="B26" s="1055"/>
      <c r="C26" s="587"/>
      <c r="D26" s="588"/>
      <c r="E26" s="588"/>
      <c r="F26" s="589"/>
      <c r="G26" s="587"/>
      <c r="H26" s="587"/>
      <c r="I26" s="587"/>
      <c r="J26" s="587"/>
      <c r="K26" s="587"/>
      <c r="L26" s="587"/>
      <c r="M26" s="587"/>
      <c r="N26" s="587"/>
      <c r="O26" s="587"/>
      <c r="P26" s="587"/>
    </row>
    <row r="27" spans="1:16">
      <c r="A27" s="1055"/>
      <c r="B27" s="1055"/>
      <c r="C27" s="587"/>
      <c r="D27" s="588"/>
      <c r="E27" s="588"/>
      <c r="F27" s="587"/>
      <c r="G27" s="587"/>
      <c r="H27" s="587"/>
      <c r="I27" s="587"/>
      <c r="J27" s="587"/>
      <c r="K27" s="587"/>
      <c r="L27" s="587"/>
      <c r="M27" s="587"/>
      <c r="N27" s="587"/>
      <c r="O27" s="587"/>
      <c r="P27" s="587"/>
    </row>
    <row r="28" spans="1:16">
      <c r="A28" s="1055"/>
      <c r="B28" s="1055"/>
      <c r="C28" s="587"/>
      <c r="D28" s="588"/>
      <c r="E28" s="588"/>
      <c r="F28" s="587"/>
      <c r="G28" s="587"/>
      <c r="H28" s="587"/>
      <c r="I28" s="587"/>
      <c r="J28" s="587"/>
      <c r="K28" s="587"/>
      <c r="L28" s="587"/>
      <c r="M28" s="587"/>
      <c r="N28" s="587"/>
      <c r="O28" s="587"/>
      <c r="P28" s="587"/>
    </row>
    <row r="29" spans="1:16">
      <c r="A29" s="1055"/>
      <c r="B29" s="1055"/>
      <c r="C29" s="587"/>
      <c r="D29" s="588"/>
      <c r="E29" s="588"/>
      <c r="F29" s="587"/>
      <c r="G29" s="587"/>
      <c r="H29" s="587"/>
      <c r="I29" s="587"/>
      <c r="J29" s="587"/>
      <c r="K29" s="587"/>
      <c r="L29" s="587"/>
      <c r="M29" s="587"/>
      <c r="N29" s="587"/>
      <c r="O29" s="587"/>
      <c r="P29" s="587"/>
    </row>
    <row r="30" spans="1:16">
      <c r="A30" s="1055"/>
      <c r="B30" s="1055"/>
      <c r="C30" s="587"/>
      <c r="D30" s="588"/>
      <c r="E30" s="588"/>
      <c r="F30" s="587"/>
      <c r="G30" s="587"/>
      <c r="H30" s="587"/>
      <c r="I30" s="587"/>
      <c r="J30" s="587"/>
      <c r="K30" s="587"/>
      <c r="L30" s="587"/>
      <c r="M30" s="587"/>
      <c r="N30" s="587"/>
      <c r="O30" s="587"/>
      <c r="P30" s="587"/>
    </row>
    <row r="31" spans="1:16">
      <c r="A31" s="1055"/>
      <c r="B31" s="1055"/>
      <c r="C31" s="587"/>
      <c r="D31" s="588"/>
      <c r="E31" s="588"/>
      <c r="F31" s="587"/>
      <c r="G31" s="587"/>
      <c r="H31" s="587"/>
      <c r="I31" s="587"/>
      <c r="J31" s="587"/>
      <c r="K31" s="587"/>
      <c r="L31" s="587"/>
      <c r="M31" s="587"/>
      <c r="N31" s="587"/>
      <c r="O31" s="587"/>
      <c r="P31" s="587"/>
    </row>
    <row r="32" spans="1:16">
      <c r="A32" s="1055"/>
      <c r="B32" s="1055"/>
      <c r="C32" s="587"/>
      <c r="D32" s="588"/>
      <c r="E32" s="588"/>
      <c r="F32" s="587"/>
      <c r="G32" s="587"/>
      <c r="H32" s="587"/>
      <c r="I32" s="587"/>
      <c r="J32" s="587"/>
      <c r="K32" s="587"/>
      <c r="L32" s="587"/>
      <c r="M32" s="587"/>
      <c r="N32" s="587"/>
      <c r="O32" s="587"/>
      <c r="P32" s="587"/>
    </row>
    <row r="33" spans="1:16">
      <c r="A33" s="1056"/>
      <c r="B33" s="1056"/>
      <c r="C33" s="590"/>
      <c r="D33" s="591"/>
      <c r="E33" s="591"/>
      <c r="F33" s="590"/>
      <c r="G33" s="590"/>
      <c r="H33" s="590"/>
      <c r="I33" s="590"/>
      <c r="J33" s="590"/>
      <c r="K33" s="590"/>
      <c r="L33" s="590"/>
      <c r="M33" s="590"/>
      <c r="N33" s="590"/>
      <c r="O33" s="590"/>
      <c r="P33" s="590"/>
    </row>
    <row r="34" spans="1:16">
      <c r="A34" s="590"/>
      <c r="B34" s="590"/>
      <c r="C34" s="590"/>
      <c r="D34" s="591"/>
      <c r="E34" s="591"/>
      <c r="F34" s="590"/>
      <c r="G34" s="590"/>
      <c r="H34" s="590"/>
      <c r="I34" s="590"/>
      <c r="J34" s="590"/>
      <c r="K34" s="590"/>
      <c r="L34" s="590"/>
      <c r="M34" s="590"/>
      <c r="N34" s="590"/>
      <c r="O34" s="590"/>
      <c r="P34" s="590"/>
    </row>
    <row r="35" spans="1:16">
      <c r="A35" s="590"/>
      <c r="B35" s="590"/>
      <c r="C35" s="590"/>
      <c r="D35" s="591"/>
      <c r="E35" s="591"/>
      <c r="F35" s="590"/>
      <c r="G35" s="590"/>
      <c r="H35" s="590"/>
      <c r="I35" s="590"/>
      <c r="J35" s="590"/>
      <c r="K35" s="590"/>
      <c r="L35" s="590"/>
      <c r="M35" s="590"/>
      <c r="N35" s="590"/>
      <c r="O35" s="590"/>
      <c r="P35" s="590"/>
    </row>
    <row r="36" spans="1:16">
      <c r="A36" s="590"/>
      <c r="B36" s="590"/>
      <c r="C36" s="590"/>
      <c r="D36" s="591"/>
      <c r="E36" s="591"/>
      <c r="F36" s="590"/>
      <c r="G36" s="590"/>
      <c r="H36" s="590"/>
      <c r="I36" s="590"/>
      <c r="J36" s="590"/>
      <c r="K36" s="590"/>
      <c r="L36" s="590"/>
      <c r="M36" s="590"/>
      <c r="N36" s="590"/>
      <c r="O36" s="590"/>
      <c r="P36" s="590"/>
    </row>
    <row r="37" spans="1:16">
      <c r="A37" s="590"/>
      <c r="B37" s="590"/>
      <c r="C37" s="590"/>
      <c r="D37" s="591"/>
      <c r="E37" s="591"/>
      <c r="F37" s="590"/>
      <c r="G37" s="590"/>
      <c r="H37" s="590"/>
      <c r="I37" s="590"/>
      <c r="J37" s="590"/>
      <c r="K37" s="590"/>
      <c r="L37" s="590"/>
      <c r="M37" s="590"/>
      <c r="N37" s="590"/>
      <c r="O37" s="590"/>
      <c r="P37" s="590"/>
    </row>
    <row r="38" spans="1:16">
      <c r="A38" s="590"/>
      <c r="B38" s="590"/>
      <c r="C38" s="590"/>
      <c r="D38" s="591"/>
      <c r="E38" s="591"/>
      <c r="F38" s="590"/>
      <c r="G38" s="590"/>
      <c r="H38" s="590"/>
      <c r="I38" s="590"/>
      <c r="J38" s="590"/>
      <c r="K38" s="590"/>
      <c r="L38" s="590"/>
      <c r="M38" s="590"/>
      <c r="N38" s="590"/>
      <c r="O38" s="590"/>
      <c r="P38" s="590"/>
    </row>
    <row r="39" spans="1:16">
      <c r="A39" s="590"/>
      <c r="B39" s="590"/>
      <c r="C39" s="590"/>
      <c r="D39" s="591"/>
      <c r="E39" s="591"/>
      <c r="F39" s="590"/>
      <c r="G39" s="590"/>
      <c r="H39" s="590"/>
      <c r="I39" s="590"/>
      <c r="J39" s="590"/>
      <c r="K39" s="590"/>
      <c r="L39" s="590"/>
      <c r="M39" s="590"/>
      <c r="N39" s="590"/>
      <c r="O39" s="590"/>
      <c r="P39" s="590"/>
    </row>
    <row r="40" spans="1:16">
      <c r="A40" s="590"/>
      <c r="B40" s="590"/>
      <c r="C40" s="590"/>
      <c r="D40" s="591"/>
      <c r="E40" s="591"/>
      <c r="F40" s="590"/>
      <c r="G40" s="590"/>
      <c r="H40" s="590"/>
      <c r="I40" s="590"/>
      <c r="J40" s="590"/>
      <c r="K40" s="590"/>
      <c r="L40" s="590"/>
      <c r="M40" s="590"/>
      <c r="N40" s="590"/>
      <c r="O40" s="590"/>
      <c r="P40" s="590"/>
    </row>
    <row r="41" spans="1:16">
      <c r="A41" s="590"/>
      <c r="B41" s="590"/>
      <c r="C41" s="590"/>
      <c r="D41" s="591"/>
      <c r="E41" s="591"/>
      <c r="F41" s="590"/>
      <c r="G41" s="590"/>
      <c r="H41" s="590"/>
      <c r="I41" s="590"/>
      <c r="J41" s="590"/>
      <c r="K41" s="590"/>
      <c r="L41" s="590"/>
      <c r="M41" s="590"/>
      <c r="N41" s="590"/>
      <c r="O41" s="590"/>
      <c r="P41" s="590"/>
    </row>
    <row r="42" spans="1:16">
      <c r="A42" s="590"/>
      <c r="B42" s="590"/>
      <c r="C42" s="590"/>
      <c r="D42" s="591"/>
      <c r="E42" s="591"/>
      <c r="F42" s="590"/>
      <c r="G42" s="590"/>
      <c r="H42" s="590"/>
      <c r="I42" s="590"/>
      <c r="J42" s="590"/>
      <c r="K42" s="590"/>
      <c r="L42" s="590"/>
      <c r="M42" s="590"/>
      <c r="N42" s="590"/>
      <c r="O42" s="590"/>
      <c r="P42" s="590"/>
    </row>
    <row r="43" spans="1:16">
      <c r="A43" s="590"/>
      <c r="B43" s="590"/>
      <c r="C43" s="590"/>
      <c r="D43" s="591"/>
      <c r="E43" s="591"/>
      <c r="F43" s="592"/>
      <c r="G43" s="590"/>
      <c r="H43" s="590"/>
      <c r="I43" s="590"/>
      <c r="J43" s="590"/>
      <c r="K43" s="590"/>
      <c r="L43" s="590"/>
      <c r="M43" s="590"/>
      <c r="N43" s="590"/>
      <c r="O43" s="590"/>
      <c r="P43" s="590"/>
    </row>
    <row r="44" spans="1:16">
      <c r="A44" s="590"/>
      <c r="B44" s="590"/>
      <c r="C44" s="590"/>
      <c r="D44" s="591"/>
      <c r="E44" s="591"/>
      <c r="F44" s="590"/>
      <c r="G44" s="590"/>
      <c r="H44" s="590"/>
      <c r="I44" s="590"/>
      <c r="J44" s="590"/>
      <c r="K44" s="590"/>
      <c r="L44" s="590"/>
      <c r="M44" s="590"/>
      <c r="N44" s="590"/>
      <c r="O44" s="590"/>
      <c r="P44" s="590"/>
    </row>
    <row r="45" spans="1:16">
      <c r="A45" s="590"/>
      <c r="B45" s="590"/>
      <c r="C45" s="590"/>
      <c r="D45" s="591"/>
      <c r="E45" s="591"/>
      <c r="F45" s="590"/>
      <c r="G45" s="590"/>
      <c r="H45" s="590"/>
      <c r="I45" s="590"/>
      <c r="J45" s="590"/>
      <c r="K45" s="590"/>
      <c r="L45" s="590"/>
      <c r="M45" s="590"/>
      <c r="N45" s="590"/>
      <c r="O45" s="590"/>
      <c r="P45" s="590"/>
    </row>
    <row r="46" spans="1:16">
      <c r="A46" s="590"/>
      <c r="B46" s="590"/>
      <c r="C46" s="590"/>
      <c r="D46" s="591"/>
      <c r="E46" s="591"/>
      <c r="F46" s="590"/>
      <c r="G46" s="590"/>
      <c r="H46" s="590"/>
      <c r="I46" s="590"/>
      <c r="J46" s="590"/>
      <c r="K46" s="590"/>
      <c r="L46" s="590"/>
      <c r="M46" s="590"/>
      <c r="N46" s="590"/>
      <c r="O46" s="590"/>
      <c r="P46" s="590"/>
    </row>
    <row r="47" spans="1:16">
      <c r="A47" s="590"/>
      <c r="B47" s="590"/>
      <c r="C47" s="590"/>
      <c r="D47" s="591"/>
      <c r="E47" s="591"/>
      <c r="F47" s="590"/>
      <c r="G47" s="590"/>
      <c r="H47" s="590"/>
      <c r="I47" s="590"/>
      <c r="J47" s="590"/>
      <c r="K47" s="590"/>
      <c r="L47" s="590"/>
      <c r="M47" s="590"/>
      <c r="N47" s="590"/>
      <c r="O47" s="590"/>
      <c r="P47" s="590"/>
    </row>
    <row r="48" spans="1:16">
      <c r="A48" s="590"/>
      <c r="B48" s="590"/>
      <c r="C48" s="590"/>
      <c r="D48" s="591"/>
      <c r="E48" s="591"/>
      <c r="F48" s="590"/>
      <c r="G48" s="590"/>
      <c r="H48" s="590"/>
      <c r="I48" s="590"/>
      <c r="J48" s="590"/>
      <c r="K48" s="590"/>
      <c r="L48" s="590"/>
      <c r="M48" s="590"/>
      <c r="N48" s="590"/>
      <c r="O48" s="590"/>
      <c r="P48" s="590"/>
    </row>
    <row r="49" spans="1:16">
      <c r="A49" s="590"/>
      <c r="B49" s="590"/>
      <c r="C49" s="590"/>
      <c r="D49" s="591"/>
      <c r="E49" s="591"/>
      <c r="F49" s="590"/>
      <c r="G49" s="590"/>
      <c r="H49" s="590"/>
      <c r="I49" s="590"/>
      <c r="J49" s="590"/>
      <c r="K49" s="590"/>
      <c r="L49" s="590"/>
      <c r="M49" s="590"/>
      <c r="N49" s="590"/>
      <c r="O49" s="590"/>
      <c r="P49" s="590"/>
    </row>
    <row r="50" spans="1:16">
      <c r="A50" s="590"/>
      <c r="B50" s="590"/>
      <c r="C50" s="590"/>
      <c r="D50" s="591"/>
      <c r="E50" s="591"/>
      <c r="F50" s="590"/>
      <c r="G50" s="590"/>
      <c r="H50" s="590"/>
      <c r="I50" s="590"/>
      <c r="J50" s="590"/>
      <c r="K50" s="590"/>
      <c r="L50" s="590"/>
      <c r="M50" s="590"/>
      <c r="N50" s="590"/>
      <c r="O50" s="590"/>
      <c r="P50" s="590"/>
    </row>
    <row r="51" spans="1:16">
      <c r="A51" s="590"/>
      <c r="B51" s="590"/>
      <c r="C51" s="590"/>
      <c r="D51" s="591"/>
      <c r="E51" s="591"/>
      <c r="F51" s="590"/>
      <c r="G51" s="590"/>
      <c r="H51" s="590"/>
      <c r="I51" s="590"/>
      <c r="J51" s="590"/>
      <c r="K51" s="590"/>
      <c r="L51" s="590"/>
      <c r="M51" s="590"/>
      <c r="N51" s="590"/>
      <c r="O51" s="590"/>
      <c r="P51" s="590"/>
    </row>
    <row r="52" spans="1:16">
      <c r="A52" s="590"/>
      <c r="B52" s="590"/>
      <c r="C52" s="590"/>
      <c r="D52" s="591"/>
      <c r="E52" s="591"/>
      <c r="F52" s="590"/>
      <c r="G52" s="590"/>
      <c r="H52" s="590"/>
      <c r="I52" s="590"/>
      <c r="J52" s="590"/>
      <c r="K52" s="590"/>
      <c r="L52" s="590"/>
      <c r="M52" s="590"/>
      <c r="N52" s="590"/>
      <c r="O52" s="590"/>
      <c r="P52" s="590"/>
    </row>
    <row r="53" spans="1:16">
      <c r="A53" s="590"/>
      <c r="B53" s="590"/>
      <c r="C53" s="590"/>
      <c r="D53" s="591"/>
      <c r="E53" s="591"/>
      <c r="F53" s="592"/>
      <c r="G53" s="590"/>
      <c r="H53" s="590"/>
      <c r="I53" s="590"/>
      <c r="J53" s="590"/>
      <c r="K53" s="590"/>
      <c r="L53" s="590"/>
      <c r="M53" s="590"/>
      <c r="N53" s="590"/>
      <c r="O53" s="590"/>
      <c r="P53" s="590"/>
    </row>
    <row r="54" spans="1:16">
      <c r="A54" s="590"/>
      <c r="B54" s="590"/>
      <c r="C54" s="590"/>
      <c r="D54" s="591"/>
      <c r="E54" s="591"/>
      <c r="F54" s="592"/>
      <c r="G54" s="590"/>
      <c r="H54" s="590"/>
      <c r="I54" s="590"/>
      <c r="J54" s="590"/>
      <c r="K54" s="590"/>
      <c r="L54" s="590"/>
      <c r="M54" s="590"/>
      <c r="N54" s="590"/>
      <c r="O54" s="590"/>
      <c r="P54" s="590"/>
    </row>
    <row r="55" spans="1:16">
      <c r="A55" s="590"/>
      <c r="B55" s="590"/>
      <c r="C55" s="590"/>
      <c r="D55" s="591"/>
      <c r="E55" s="591"/>
      <c r="F55" s="592"/>
      <c r="G55" s="590"/>
      <c r="H55" s="590"/>
      <c r="I55" s="590"/>
      <c r="J55" s="590"/>
      <c r="K55" s="590"/>
      <c r="L55" s="590"/>
      <c r="M55" s="590"/>
      <c r="N55" s="590"/>
      <c r="O55" s="590"/>
      <c r="P55" s="590"/>
    </row>
    <row r="56" spans="1:16">
      <c r="A56" s="590"/>
      <c r="B56" s="590"/>
      <c r="C56" s="590"/>
      <c r="D56" s="591"/>
      <c r="E56" s="591"/>
      <c r="F56" s="590"/>
      <c r="G56" s="590"/>
      <c r="H56" s="590"/>
      <c r="I56" s="590"/>
      <c r="J56" s="590"/>
      <c r="K56" s="590"/>
      <c r="L56" s="590"/>
      <c r="M56" s="590"/>
      <c r="N56" s="590"/>
      <c r="O56" s="590"/>
      <c r="P56" s="590"/>
    </row>
    <row r="57" spans="1:16">
      <c r="A57" s="590"/>
      <c r="B57" s="590"/>
      <c r="C57" s="590"/>
      <c r="D57" s="591"/>
      <c r="E57" s="591"/>
      <c r="F57" s="590"/>
      <c r="G57" s="590"/>
      <c r="H57" s="590"/>
      <c r="I57" s="590"/>
      <c r="J57" s="590"/>
      <c r="K57" s="590"/>
      <c r="L57" s="590"/>
      <c r="M57" s="590"/>
      <c r="N57" s="590"/>
      <c r="O57" s="590"/>
      <c r="P57" s="590"/>
    </row>
    <row r="58" spans="1:16">
      <c r="A58" s="590"/>
      <c r="B58" s="590"/>
      <c r="C58" s="590"/>
      <c r="D58" s="591"/>
      <c r="E58" s="591"/>
      <c r="F58" s="590"/>
      <c r="G58" s="592"/>
      <c r="H58" s="590"/>
      <c r="I58" s="590"/>
      <c r="J58" s="590"/>
      <c r="K58" s="590"/>
      <c r="L58" s="590"/>
      <c r="M58" s="590"/>
      <c r="N58" s="590"/>
      <c r="O58" s="590"/>
      <c r="P58" s="590"/>
    </row>
    <row r="59" spans="1:16">
      <c r="A59" s="590"/>
      <c r="B59" s="590"/>
      <c r="C59" s="590"/>
      <c r="D59" s="591"/>
      <c r="E59" s="591"/>
      <c r="F59" s="590"/>
      <c r="G59" s="590"/>
      <c r="H59" s="590"/>
      <c r="I59" s="590"/>
      <c r="J59" s="590"/>
      <c r="K59" s="590"/>
      <c r="L59" s="590"/>
      <c r="M59" s="590"/>
      <c r="N59" s="590"/>
      <c r="O59" s="590"/>
      <c r="P59" s="590"/>
    </row>
    <row r="60" spans="1:16">
      <c r="A60" s="593"/>
      <c r="B60" s="593"/>
      <c r="C60" s="593"/>
      <c r="D60" s="594"/>
      <c r="E60" s="594"/>
      <c r="F60" s="593"/>
      <c r="G60" s="593"/>
      <c r="H60" s="593"/>
      <c r="I60" s="593"/>
      <c r="J60" s="593"/>
      <c r="K60" s="593"/>
      <c r="L60" s="593"/>
      <c r="M60" s="593"/>
      <c r="N60" s="593"/>
      <c r="O60" s="593"/>
      <c r="P60" s="593"/>
    </row>
  </sheetData>
  <mergeCells count="42">
    <mergeCell ref="N5:O5"/>
    <mergeCell ref="P5:P6"/>
    <mergeCell ref="L6:M6"/>
    <mergeCell ref="A2:E3"/>
    <mergeCell ref="F2:H3"/>
    <mergeCell ref="I2:I3"/>
    <mergeCell ref="O2:P2"/>
    <mergeCell ref="N3:P3"/>
    <mergeCell ref="A4:E4"/>
    <mergeCell ref="F4:H4"/>
    <mergeCell ref="N4:P4"/>
    <mergeCell ref="A12:B12"/>
    <mergeCell ref="A5:B6"/>
    <mergeCell ref="C5:C6"/>
    <mergeCell ref="D5:K5"/>
    <mergeCell ref="L5:M5"/>
    <mergeCell ref="A7:B7"/>
    <mergeCell ref="A8:B8"/>
    <mergeCell ref="A9:B9"/>
    <mergeCell ref="A10:B10"/>
    <mergeCell ref="A11:B11"/>
    <mergeCell ref="A24:B24"/>
    <mergeCell ref="A13:B13"/>
    <mergeCell ref="A14:B14"/>
    <mergeCell ref="A15:B15"/>
    <mergeCell ref="A16:B16"/>
    <mergeCell ref="A17:B17"/>
    <mergeCell ref="A18:B18"/>
    <mergeCell ref="A19:B19"/>
    <mergeCell ref="A20:B20"/>
    <mergeCell ref="A21:B21"/>
    <mergeCell ref="A22:B22"/>
    <mergeCell ref="A23:B23"/>
    <mergeCell ref="A31:B31"/>
    <mergeCell ref="A32:B32"/>
    <mergeCell ref="A33:B33"/>
    <mergeCell ref="A25:B25"/>
    <mergeCell ref="A26:B26"/>
    <mergeCell ref="A27:B27"/>
    <mergeCell ref="A28:B28"/>
    <mergeCell ref="A29:B29"/>
    <mergeCell ref="A30:B30"/>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U63"/>
  <sheetViews>
    <sheetView showGridLines="0" zoomScale="68" workbookViewId="0">
      <selection activeCell="AC53" sqref="AC53"/>
    </sheetView>
  </sheetViews>
  <sheetFormatPr baseColWidth="10" defaultColWidth="9.1640625" defaultRowHeight="13"/>
  <cols>
    <col min="1" max="1" width="2.1640625" style="3" customWidth="1"/>
    <col min="2" max="3" width="10.6640625" style="3" customWidth="1"/>
    <col min="4" max="4" width="17.5" style="3" customWidth="1"/>
    <col min="5" max="5" width="10.6640625" style="3" customWidth="1"/>
    <col min="6" max="11" width="17.6640625" style="3" customWidth="1"/>
    <col min="12" max="13" width="10.6640625" style="3" customWidth="1"/>
    <col min="14" max="19" width="17.6640625" style="3" customWidth="1"/>
    <col min="20" max="20" width="10.6640625" style="3" customWidth="1"/>
    <col min="21" max="21" width="21" style="3" customWidth="1"/>
    <col min="22" max="16384" width="9.1640625" style="3"/>
  </cols>
  <sheetData>
    <row r="2" spans="2:21" ht="23">
      <c r="E2" s="16" t="s">
        <v>47</v>
      </c>
      <c r="F2" s="1"/>
      <c r="G2" s="1"/>
      <c r="H2" s="1"/>
      <c r="I2" s="1"/>
      <c r="J2" s="1"/>
      <c r="K2" s="1"/>
      <c r="L2" s="1"/>
    </row>
    <row r="4" spans="2:21" ht="18">
      <c r="E4" s="17" t="s">
        <v>78</v>
      </c>
    </row>
    <row r="5" spans="2:21" ht="16">
      <c r="R5" s="18" t="s">
        <v>79</v>
      </c>
      <c r="S5" s="19">
        <v>2</v>
      </c>
      <c r="T5" s="10" t="s">
        <v>80</v>
      </c>
      <c r="U5" s="19"/>
    </row>
    <row r="6" spans="2:21" ht="13" customHeight="1" thickBot="1">
      <c r="B6" s="5"/>
      <c r="C6" s="5"/>
      <c r="D6" s="5"/>
      <c r="E6" s="5"/>
      <c r="F6" s="5"/>
      <c r="G6" s="5"/>
      <c r="H6" s="5"/>
      <c r="I6" s="8"/>
      <c r="J6" s="5"/>
      <c r="K6" s="5"/>
      <c r="L6" s="5"/>
      <c r="M6" s="5"/>
      <c r="N6" s="5"/>
      <c r="O6" s="5"/>
      <c r="P6" s="5"/>
      <c r="Q6" s="5"/>
      <c r="R6" s="5"/>
      <c r="S6" s="6"/>
      <c r="T6" s="5"/>
    </row>
    <row r="7" spans="2:21" ht="15" customHeight="1">
      <c r="B7" s="785" t="s">
        <v>81</v>
      </c>
      <c r="C7" s="786"/>
      <c r="D7" s="786"/>
      <c r="E7" s="786"/>
      <c r="F7" s="786"/>
      <c r="G7" s="786"/>
      <c r="H7" s="786"/>
      <c r="I7" s="801"/>
      <c r="J7" s="786" t="s">
        <v>82</v>
      </c>
      <c r="K7" s="786"/>
      <c r="L7" s="786"/>
      <c r="M7" s="786"/>
      <c r="N7" s="786"/>
      <c r="O7" s="801"/>
      <c r="P7" s="785" t="s">
        <v>691</v>
      </c>
      <c r="Q7" s="786"/>
      <c r="R7" s="801"/>
      <c r="S7" s="785" t="s">
        <v>274</v>
      </c>
      <c r="T7" s="786"/>
      <c r="U7" s="801"/>
    </row>
    <row r="8" spans="2:21" ht="15" customHeight="1">
      <c r="B8" s="841"/>
      <c r="C8" s="842"/>
      <c r="D8" s="842"/>
      <c r="E8" s="842"/>
      <c r="F8" s="842"/>
      <c r="G8" s="842"/>
      <c r="H8" s="842"/>
      <c r="I8" s="843"/>
      <c r="J8" s="838"/>
      <c r="K8" s="839"/>
      <c r="L8" s="839"/>
      <c r="M8" s="839"/>
      <c r="N8" s="839"/>
      <c r="O8" s="840"/>
      <c r="P8" s="811">
        <f>'F.A.I.R. S.W.'!B5</f>
        <v>0</v>
      </c>
      <c r="Q8" s="812"/>
      <c r="R8" s="813"/>
      <c r="S8" s="23"/>
      <c r="T8" s="24"/>
      <c r="U8" s="25"/>
    </row>
    <row r="9" spans="2:21" ht="15" customHeight="1">
      <c r="B9" s="841">
        <f>'F.A.I.R. S.W.'!B13:E13</f>
        <v>0</v>
      </c>
      <c r="C9" s="842"/>
      <c r="D9" s="842"/>
      <c r="E9" s="842"/>
      <c r="F9" s="842"/>
      <c r="G9" s="842"/>
      <c r="H9" s="842"/>
      <c r="I9" s="843"/>
      <c r="J9" s="841"/>
      <c r="K9" s="842"/>
      <c r="L9" s="842"/>
      <c r="M9" s="842"/>
      <c r="N9" s="842"/>
      <c r="O9" s="843"/>
      <c r="P9" s="811"/>
      <c r="Q9" s="812"/>
      <c r="R9" s="813"/>
      <c r="S9" s="26"/>
      <c r="T9" s="27" t="s">
        <v>80</v>
      </c>
      <c r="U9" s="28"/>
    </row>
    <row r="10" spans="2:21" ht="15" customHeight="1" thickBot="1">
      <c r="B10" s="835"/>
      <c r="C10" s="836"/>
      <c r="D10" s="836"/>
      <c r="E10" s="836"/>
      <c r="F10" s="836"/>
      <c r="G10" s="836"/>
      <c r="H10" s="836"/>
      <c r="I10" s="837"/>
      <c r="J10" s="835"/>
      <c r="K10" s="836"/>
      <c r="L10" s="836"/>
      <c r="M10" s="836"/>
      <c r="N10" s="836"/>
      <c r="O10" s="837"/>
      <c r="P10" s="814"/>
      <c r="Q10" s="815"/>
      <c r="R10" s="816"/>
      <c r="S10" s="29"/>
      <c r="T10" s="30"/>
      <c r="U10" s="31"/>
    </row>
    <row r="11" spans="2:21" ht="15" customHeight="1">
      <c r="B11" s="785" t="s">
        <v>695</v>
      </c>
      <c r="C11" s="786"/>
      <c r="D11" s="786"/>
      <c r="E11" s="786"/>
      <c r="F11" s="786"/>
      <c r="G11" s="786"/>
      <c r="H11" s="786"/>
      <c r="I11" s="801"/>
      <c r="J11" s="786" t="s">
        <v>379</v>
      </c>
      <c r="K11" s="786"/>
      <c r="L11" s="786"/>
      <c r="M11" s="786"/>
      <c r="N11" s="786"/>
      <c r="O11" s="801"/>
      <c r="P11" s="20" t="s">
        <v>83</v>
      </c>
      <c r="Q11" s="21"/>
      <c r="R11" s="22"/>
      <c r="S11" s="802"/>
      <c r="T11" s="803"/>
      <c r="U11" s="804"/>
    </row>
    <row r="12" spans="2:21" ht="15" customHeight="1">
      <c r="B12" s="776">
        <f>'F.A.I.R. S.W.'!B16:E16</f>
        <v>0</v>
      </c>
      <c r="C12" s="777"/>
      <c r="D12" s="777"/>
      <c r="E12" s="777"/>
      <c r="F12" s="777"/>
      <c r="G12" s="777"/>
      <c r="H12" s="777"/>
      <c r="I12" s="778"/>
      <c r="J12" s="759">
        <f>'F.A.I.R. S.W.'!H5</f>
        <v>0</v>
      </c>
      <c r="K12" s="760"/>
      <c r="L12" s="760"/>
      <c r="M12" s="760"/>
      <c r="N12" s="760"/>
      <c r="O12" s="761"/>
      <c r="P12" s="765" t="s">
        <v>84</v>
      </c>
      <c r="Q12" s="767">
        <f>'F.A.I.R. S.W.'!B8</f>
        <v>0</v>
      </c>
      <c r="R12" s="768"/>
      <c r="S12" s="805"/>
      <c r="T12" s="806"/>
      <c r="U12" s="807"/>
    </row>
    <row r="13" spans="2:21" ht="15" customHeight="1" thickBot="1">
      <c r="B13" s="779"/>
      <c r="C13" s="780"/>
      <c r="D13" s="780"/>
      <c r="E13" s="780"/>
      <c r="F13" s="780"/>
      <c r="G13" s="780"/>
      <c r="H13" s="780"/>
      <c r="I13" s="781"/>
      <c r="J13" s="762"/>
      <c r="K13" s="763"/>
      <c r="L13" s="763"/>
      <c r="M13" s="763"/>
      <c r="N13" s="763"/>
      <c r="O13" s="764"/>
      <c r="P13" s="766"/>
      <c r="Q13" s="769"/>
      <c r="R13" s="770"/>
      <c r="S13" s="808"/>
      <c r="T13" s="809"/>
      <c r="U13" s="810"/>
    </row>
    <row r="14" spans="2:21" ht="15" customHeight="1">
      <c r="B14" s="817" t="s">
        <v>49</v>
      </c>
      <c r="C14" s="818"/>
      <c r="D14" s="818"/>
      <c r="E14" s="818"/>
      <c r="F14" s="818"/>
      <c r="G14" s="818"/>
      <c r="H14" s="818"/>
      <c r="I14" s="818"/>
      <c r="J14" s="818"/>
      <c r="K14" s="818"/>
      <c r="L14" s="819"/>
      <c r="M14" s="785" t="s">
        <v>85</v>
      </c>
      <c r="N14" s="786"/>
      <c r="O14" s="786"/>
      <c r="P14" s="786"/>
      <c r="Q14" s="786"/>
      <c r="R14" s="786"/>
      <c r="S14" s="786" t="s">
        <v>86</v>
      </c>
      <c r="T14" s="786"/>
      <c r="U14" s="801"/>
    </row>
    <row r="15" spans="2:21" ht="15" customHeight="1">
      <c r="B15" s="32"/>
      <c r="C15" s="1"/>
      <c r="D15" s="1"/>
      <c r="E15" s="1"/>
      <c r="F15" s="1"/>
      <c r="G15" s="1"/>
      <c r="H15" s="1"/>
      <c r="I15" s="1"/>
      <c r="J15" s="1"/>
      <c r="K15" s="1"/>
      <c r="L15" s="33"/>
      <c r="M15" s="776"/>
      <c r="N15" s="777"/>
      <c r="O15" s="777"/>
      <c r="P15" s="777"/>
      <c r="Q15" s="777"/>
      <c r="R15" s="777"/>
      <c r="S15" s="734"/>
      <c r="T15" s="734"/>
      <c r="U15" s="735"/>
    </row>
    <row r="16" spans="2:21" ht="15" customHeight="1" thickBot="1">
      <c r="B16" s="34"/>
      <c r="C16" s="35" t="s">
        <v>87</v>
      </c>
      <c r="D16" s="36"/>
      <c r="E16" s="4"/>
      <c r="F16" s="4"/>
      <c r="G16" s="35" t="s">
        <v>88</v>
      </c>
      <c r="H16" s="36"/>
      <c r="I16" s="4"/>
      <c r="J16" s="4"/>
      <c r="K16" s="35" t="s">
        <v>89</v>
      </c>
      <c r="L16" s="37"/>
      <c r="M16" s="779"/>
      <c r="N16" s="780"/>
      <c r="O16" s="780"/>
      <c r="P16" s="780"/>
      <c r="Q16" s="780"/>
      <c r="R16" s="780"/>
      <c r="S16" s="736"/>
      <c r="T16" s="736"/>
      <c r="U16" s="737"/>
    </row>
    <row r="17" spans="2:21" ht="15" customHeight="1">
      <c r="B17" s="38"/>
      <c r="C17" s="35"/>
      <c r="D17" s="4"/>
      <c r="E17" s="39"/>
      <c r="F17" s="4"/>
      <c r="G17" s="4"/>
      <c r="H17" s="39"/>
      <c r="I17" s="4"/>
      <c r="J17" s="4"/>
      <c r="K17" s="35"/>
      <c r="L17" s="40"/>
      <c r="M17" s="785" t="s">
        <v>689</v>
      </c>
      <c r="N17" s="786"/>
      <c r="O17" s="786"/>
      <c r="P17" s="786"/>
      <c r="Q17" s="786"/>
      <c r="R17" s="786"/>
      <c r="S17" s="786" t="s">
        <v>90</v>
      </c>
      <c r="T17" s="786"/>
      <c r="U17" s="801"/>
    </row>
    <row r="18" spans="2:21" ht="15" customHeight="1">
      <c r="B18" s="34"/>
      <c r="C18" s="35" t="s">
        <v>91</v>
      </c>
      <c r="D18" s="36"/>
      <c r="E18" s="4"/>
      <c r="F18" s="4"/>
      <c r="G18" s="35" t="s">
        <v>92</v>
      </c>
      <c r="H18" s="36"/>
      <c r="I18" s="4"/>
      <c r="J18" s="4"/>
      <c r="K18" s="35" t="s">
        <v>362</v>
      </c>
      <c r="L18" s="37"/>
      <c r="M18" s="776"/>
      <c r="N18" s="777"/>
      <c r="O18" s="777"/>
      <c r="P18" s="777"/>
      <c r="Q18" s="777"/>
      <c r="R18" s="777"/>
      <c r="S18" s="734"/>
      <c r="T18" s="734"/>
      <c r="U18" s="735"/>
    </row>
    <row r="19" spans="2:21" ht="15" customHeight="1" thickBot="1">
      <c r="B19" s="41"/>
      <c r="C19" s="42"/>
      <c r="D19" s="42"/>
      <c r="E19" s="42"/>
      <c r="F19" s="43"/>
      <c r="G19" s="42"/>
      <c r="H19" s="42"/>
      <c r="I19" s="42"/>
      <c r="J19" s="42"/>
      <c r="K19" s="44"/>
      <c r="L19" s="45"/>
      <c r="M19" s="779"/>
      <c r="N19" s="780"/>
      <c r="O19" s="780"/>
      <c r="P19" s="780"/>
      <c r="Q19" s="780"/>
      <c r="R19" s="780"/>
      <c r="S19" s="736"/>
      <c r="T19" s="736"/>
      <c r="U19" s="737"/>
    </row>
    <row r="20" spans="2:21" ht="15" customHeight="1">
      <c r="B20" s="710" t="s">
        <v>192</v>
      </c>
      <c r="C20" s="711"/>
      <c r="D20" s="711"/>
      <c r="E20" s="712"/>
      <c r="F20" s="747" t="s">
        <v>93</v>
      </c>
      <c r="G20" s="748"/>
      <c r="H20" s="748"/>
      <c r="I20" s="748"/>
      <c r="J20" s="748"/>
      <c r="K20" s="748"/>
      <c r="L20" s="35" t="s">
        <v>94</v>
      </c>
      <c r="M20" s="46"/>
      <c r="N20" s="747" t="s">
        <v>95</v>
      </c>
      <c r="O20" s="748"/>
      <c r="P20" s="748"/>
      <c r="Q20" s="748"/>
      <c r="R20" s="748"/>
      <c r="S20" s="35" t="s">
        <v>94</v>
      </c>
      <c r="T20" s="47"/>
      <c r="U20" s="48"/>
    </row>
    <row r="21" spans="2:21" ht="15" customHeight="1">
      <c r="B21" s="713"/>
      <c r="C21" s="714"/>
      <c r="D21" s="714"/>
      <c r="E21" s="715"/>
      <c r="F21" s="749"/>
      <c r="G21" s="750"/>
      <c r="H21" s="750"/>
      <c r="I21" s="750"/>
      <c r="J21" s="750"/>
      <c r="K21" s="750"/>
      <c r="L21" s="35" t="s">
        <v>96</v>
      </c>
      <c r="M21" s="49"/>
      <c r="N21" s="749"/>
      <c r="O21" s="750"/>
      <c r="P21" s="750"/>
      <c r="Q21" s="750"/>
      <c r="R21" s="750"/>
      <c r="S21" s="35" t="s">
        <v>96</v>
      </c>
      <c r="T21" s="50"/>
      <c r="U21" s="33"/>
    </row>
    <row r="22" spans="2:21" ht="15" customHeight="1" thickBot="1">
      <c r="B22" s="713"/>
      <c r="C22" s="714"/>
      <c r="D22" s="714"/>
      <c r="E22" s="715"/>
      <c r="F22" s="751"/>
      <c r="G22" s="752"/>
      <c r="H22" s="752"/>
      <c r="I22" s="752"/>
      <c r="J22" s="752"/>
      <c r="K22" s="752"/>
      <c r="L22" s="44"/>
      <c r="M22" s="45"/>
      <c r="N22" s="751"/>
      <c r="O22" s="752"/>
      <c r="P22" s="752"/>
      <c r="Q22" s="752"/>
      <c r="R22" s="752"/>
      <c r="S22" s="42"/>
      <c r="T22" s="42"/>
      <c r="U22" s="51"/>
    </row>
    <row r="23" spans="2:21" ht="15" customHeight="1" thickBot="1">
      <c r="B23" s="716"/>
      <c r="C23" s="717"/>
      <c r="D23" s="717"/>
      <c r="E23" s="718"/>
      <c r="F23" s="782" t="s">
        <v>97</v>
      </c>
      <c r="G23" s="783"/>
      <c r="H23" s="783"/>
      <c r="I23" s="783"/>
      <c r="J23" s="783"/>
      <c r="K23" s="783"/>
      <c r="L23" s="783"/>
      <c r="M23" s="784"/>
      <c r="N23" s="782" t="s">
        <v>690</v>
      </c>
      <c r="O23" s="783"/>
      <c r="P23" s="783"/>
      <c r="Q23" s="783"/>
      <c r="R23" s="783"/>
      <c r="S23" s="784"/>
      <c r="T23" s="742" t="s">
        <v>361</v>
      </c>
      <c r="U23" s="743"/>
    </row>
    <row r="24" spans="2:21" ht="15" customHeight="1">
      <c r="B24" s="719" t="s">
        <v>98</v>
      </c>
      <c r="C24" s="722" t="s">
        <v>193</v>
      </c>
      <c r="D24" s="723"/>
      <c r="E24" s="724"/>
      <c r="F24" s="699" t="s">
        <v>99</v>
      </c>
      <c r="G24" s="731"/>
      <c r="H24" s="731"/>
      <c r="I24" s="700" t="s">
        <v>369</v>
      </c>
      <c r="J24" s="731"/>
      <c r="K24" s="738"/>
      <c r="L24" s="722" t="s">
        <v>101</v>
      </c>
      <c r="M24" s="771"/>
      <c r="N24" s="699" t="s">
        <v>99</v>
      </c>
      <c r="O24" s="731"/>
      <c r="P24" s="731"/>
      <c r="Q24" s="700" t="s">
        <v>369</v>
      </c>
      <c r="R24" s="731"/>
      <c r="S24" s="738"/>
      <c r="T24" s="744" t="s">
        <v>194</v>
      </c>
      <c r="U24" s="52" t="s">
        <v>102</v>
      </c>
    </row>
    <row r="25" spans="2:21" ht="39" customHeight="1" thickBot="1">
      <c r="B25" s="720"/>
      <c r="C25" s="725"/>
      <c r="D25" s="726"/>
      <c r="E25" s="727"/>
      <c r="F25" s="732"/>
      <c r="G25" s="733"/>
      <c r="H25" s="733"/>
      <c r="I25" s="733"/>
      <c r="J25" s="733"/>
      <c r="K25" s="739"/>
      <c r="L25" s="772"/>
      <c r="M25" s="773"/>
      <c r="N25" s="732"/>
      <c r="O25" s="733"/>
      <c r="P25" s="733"/>
      <c r="Q25" s="733"/>
      <c r="R25" s="733"/>
      <c r="S25" s="739"/>
      <c r="T25" s="745"/>
      <c r="U25" s="740" t="s">
        <v>103</v>
      </c>
    </row>
    <row r="26" spans="2:21" ht="15" customHeight="1" thickBot="1">
      <c r="B26" s="721"/>
      <c r="C26" s="728"/>
      <c r="D26" s="729"/>
      <c r="E26" s="730"/>
      <c r="F26" s="53">
        <v>1</v>
      </c>
      <c r="G26" s="54">
        <v>2</v>
      </c>
      <c r="H26" s="54">
        <v>3</v>
      </c>
      <c r="I26" s="54">
        <v>4</v>
      </c>
      <c r="J26" s="54">
        <v>5</v>
      </c>
      <c r="K26" s="55">
        <v>6</v>
      </c>
      <c r="L26" s="774"/>
      <c r="M26" s="775"/>
      <c r="N26" s="53">
        <v>1</v>
      </c>
      <c r="O26" s="54">
        <v>2</v>
      </c>
      <c r="P26" s="54">
        <v>3</v>
      </c>
      <c r="Q26" s="54">
        <v>4</v>
      </c>
      <c r="R26" s="54">
        <v>5</v>
      </c>
      <c r="S26" s="55">
        <v>6</v>
      </c>
      <c r="T26" s="746"/>
      <c r="U26" s="741"/>
    </row>
    <row r="27" spans="2:21" ht="15" customHeight="1">
      <c r="B27" s="661">
        <v>9</v>
      </c>
      <c r="C27" s="647"/>
      <c r="D27" s="648"/>
      <c r="E27" s="649"/>
      <c r="F27" s="56"/>
      <c r="G27" s="57"/>
      <c r="H27" s="57"/>
      <c r="I27" s="57"/>
      <c r="J27" s="57"/>
      <c r="K27" s="58"/>
      <c r="L27" s="650"/>
      <c r="M27" s="651"/>
      <c r="N27" s="59"/>
      <c r="O27" s="60"/>
      <c r="P27" s="60"/>
      <c r="Q27" s="60"/>
      <c r="R27" s="60"/>
      <c r="S27" s="61"/>
      <c r="T27" s="62" t="s">
        <v>104</v>
      </c>
      <c r="U27" s="63" t="s">
        <v>105</v>
      </c>
    </row>
    <row r="28" spans="2:21" ht="15" customHeight="1">
      <c r="B28" s="662"/>
      <c r="C28" s="635"/>
      <c r="D28" s="636"/>
      <c r="E28" s="637"/>
      <c r="F28" s="753" t="s">
        <v>430</v>
      </c>
      <c r="G28" s="755" t="s">
        <v>430</v>
      </c>
      <c r="H28" s="755" t="s">
        <v>430</v>
      </c>
      <c r="I28" s="755" t="s">
        <v>430</v>
      </c>
      <c r="J28" s="755" t="s">
        <v>430</v>
      </c>
      <c r="K28" s="757" t="s">
        <v>430</v>
      </c>
      <c r="L28" s="652"/>
      <c r="M28" s="653"/>
      <c r="N28" s="307" t="s">
        <v>430</v>
      </c>
      <c r="O28" s="308" t="s">
        <v>430</v>
      </c>
      <c r="P28" s="309" t="s">
        <v>430</v>
      </c>
      <c r="Q28" s="311" t="s">
        <v>430</v>
      </c>
      <c r="R28" s="311" t="s">
        <v>430</v>
      </c>
      <c r="S28" s="310" t="s">
        <v>430</v>
      </c>
      <c r="T28" s="64"/>
      <c r="U28" s="65" t="s">
        <v>106</v>
      </c>
    </row>
    <row r="29" spans="2:21" ht="15" customHeight="1" thickBot="1">
      <c r="B29" s="663"/>
      <c r="C29" s="632"/>
      <c r="D29" s="633"/>
      <c r="E29" s="634"/>
      <c r="F29" s="754"/>
      <c r="G29" s="756"/>
      <c r="H29" s="756"/>
      <c r="I29" s="756"/>
      <c r="J29" s="756"/>
      <c r="K29" s="758"/>
      <c r="L29" s="654"/>
      <c r="M29" s="655"/>
      <c r="N29" s="627" t="s">
        <v>108</v>
      </c>
      <c r="O29" s="628"/>
      <c r="P29" s="629"/>
      <c r="Q29" s="658"/>
      <c r="R29" s="659"/>
      <c r="S29" s="660"/>
      <c r="T29" s="66" t="s">
        <v>109</v>
      </c>
      <c r="U29" s="67" t="s">
        <v>110</v>
      </c>
    </row>
    <row r="30" spans="2:21" ht="15" customHeight="1">
      <c r="B30" s="661">
        <v>10</v>
      </c>
      <c r="C30" s="647"/>
      <c r="D30" s="648"/>
      <c r="E30" s="649"/>
      <c r="F30" s="56"/>
      <c r="G30" s="57"/>
      <c r="H30" s="57"/>
      <c r="I30" s="57"/>
      <c r="J30" s="57"/>
      <c r="K30" s="58"/>
      <c r="L30" s="650"/>
      <c r="M30" s="651"/>
      <c r="N30" s="68"/>
      <c r="O30" s="60"/>
      <c r="P30" s="60"/>
      <c r="Q30" s="60"/>
      <c r="R30" s="60"/>
      <c r="S30" s="61"/>
      <c r="T30" s="62" t="s">
        <v>104</v>
      </c>
      <c r="U30" s="63" t="s">
        <v>105</v>
      </c>
    </row>
    <row r="31" spans="2:21" ht="15" customHeight="1">
      <c r="B31" s="662"/>
      <c r="C31" s="635"/>
      <c r="D31" s="636"/>
      <c r="E31" s="637"/>
      <c r="F31" s="753" t="s">
        <v>430</v>
      </c>
      <c r="G31" s="755" t="s">
        <v>430</v>
      </c>
      <c r="H31" s="755" t="s">
        <v>430</v>
      </c>
      <c r="I31" s="755" t="s">
        <v>430</v>
      </c>
      <c r="J31" s="755" t="s">
        <v>430</v>
      </c>
      <c r="K31" s="757" t="s">
        <v>430</v>
      </c>
      <c r="L31" s="652"/>
      <c r="M31" s="653"/>
      <c r="N31" s="307" t="s">
        <v>430</v>
      </c>
      <c r="O31" s="308" t="s">
        <v>430</v>
      </c>
      <c r="P31" s="309" t="s">
        <v>430</v>
      </c>
      <c r="Q31" s="311" t="s">
        <v>430</v>
      </c>
      <c r="R31" s="311" t="s">
        <v>430</v>
      </c>
      <c r="S31" s="310" t="s">
        <v>430</v>
      </c>
      <c r="T31" s="64"/>
      <c r="U31" s="65" t="s">
        <v>106</v>
      </c>
    </row>
    <row r="32" spans="2:21" ht="15" customHeight="1" thickBot="1">
      <c r="B32" s="663"/>
      <c r="C32" s="632"/>
      <c r="D32" s="633"/>
      <c r="E32" s="634"/>
      <c r="F32" s="754"/>
      <c r="G32" s="756"/>
      <c r="H32" s="756"/>
      <c r="I32" s="756"/>
      <c r="J32" s="756"/>
      <c r="K32" s="758"/>
      <c r="L32" s="654"/>
      <c r="M32" s="655"/>
      <c r="N32" s="627" t="s">
        <v>108</v>
      </c>
      <c r="O32" s="628"/>
      <c r="P32" s="629"/>
      <c r="Q32" s="658"/>
      <c r="R32" s="659"/>
      <c r="S32" s="660"/>
      <c r="T32" s="66" t="s">
        <v>109</v>
      </c>
      <c r="U32" s="67" t="s">
        <v>110</v>
      </c>
    </row>
    <row r="33" spans="2:21" ht="15" customHeight="1">
      <c r="B33" s="661">
        <v>11</v>
      </c>
      <c r="C33" s="647"/>
      <c r="D33" s="648"/>
      <c r="E33" s="649"/>
      <c r="F33" s="56"/>
      <c r="G33" s="57"/>
      <c r="H33" s="57"/>
      <c r="I33" s="57"/>
      <c r="J33" s="57"/>
      <c r="K33" s="58"/>
      <c r="L33" s="650"/>
      <c r="M33" s="651"/>
      <c r="N33" s="59"/>
      <c r="O33" s="60"/>
      <c r="P33" s="60"/>
      <c r="Q33" s="60"/>
      <c r="R33" s="60"/>
      <c r="S33" s="61"/>
      <c r="T33" s="62" t="s">
        <v>104</v>
      </c>
      <c r="U33" s="63" t="s">
        <v>105</v>
      </c>
    </row>
    <row r="34" spans="2:21" ht="15" customHeight="1">
      <c r="B34" s="662"/>
      <c r="C34" s="635"/>
      <c r="D34" s="636"/>
      <c r="E34" s="637"/>
      <c r="F34" s="753" t="s">
        <v>430</v>
      </c>
      <c r="G34" s="755" t="s">
        <v>430</v>
      </c>
      <c r="H34" s="755" t="s">
        <v>430</v>
      </c>
      <c r="I34" s="755" t="s">
        <v>430</v>
      </c>
      <c r="J34" s="755" t="s">
        <v>430</v>
      </c>
      <c r="K34" s="757" t="s">
        <v>430</v>
      </c>
      <c r="L34" s="652"/>
      <c r="M34" s="653"/>
      <c r="N34" s="307" t="s">
        <v>430</v>
      </c>
      <c r="O34" s="308" t="s">
        <v>430</v>
      </c>
      <c r="P34" s="309" t="s">
        <v>430</v>
      </c>
      <c r="Q34" s="311" t="s">
        <v>430</v>
      </c>
      <c r="R34" s="311" t="s">
        <v>430</v>
      </c>
      <c r="S34" s="310" t="s">
        <v>430</v>
      </c>
      <c r="T34" s="64"/>
      <c r="U34" s="65" t="s">
        <v>106</v>
      </c>
    </row>
    <row r="35" spans="2:21" ht="15" customHeight="1" thickBot="1">
      <c r="B35" s="663"/>
      <c r="C35" s="632"/>
      <c r="D35" s="633"/>
      <c r="E35" s="634"/>
      <c r="F35" s="754"/>
      <c r="G35" s="756"/>
      <c r="H35" s="756"/>
      <c r="I35" s="756"/>
      <c r="J35" s="756"/>
      <c r="K35" s="758"/>
      <c r="L35" s="654"/>
      <c r="M35" s="655"/>
      <c r="N35" s="627" t="s">
        <v>108</v>
      </c>
      <c r="O35" s="628"/>
      <c r="P35" s="629"/>
      <c r="Q35" s="658"/>
      <c r="R35" s="659"/>
      <c r="S35" s="660"/>
      <c r="T35" s="66" t="s">
        <v>109</v>
      </c>
      <c r="U35" s="67" t="s">
        <v>110</v>
      </c>
    </row>
    <row r="36" spans="2:21" ht="15" customHeight="1">
      <c r="B36" s="661">
        <v>12</v>
      </c>
      <c r="C36" s="647"/>
      <c r="D36" s="648"/>
      <c r="E36" s="649"/>
      <c r="F36" s="56"/>
      <c r="G36" s="57"/>
      <c r="H36" s="57"/>
      <c r="I36" s="57"/>
      <c r="J36" s="57"/>
      <c r="K36" s="58"/>
      <c r="L36" s="650"/>
      <c r="M36" s="651"/>
      <c r="N36" s="59"/>
      <c r="O36" s="60"/>
      <c r="P36" s="60"/>
      <c r="Q36" s="60"/>
      <c r="R36" s="60"/>
      <c r="S36" s="61"/>
      <c r="T36" s="62" t="s">
        <v>104</v>
      </c>
      <c r="U36" s="63" t="s">
        <v>105</v>
      </c>
    </row>
    <row r="37" spans="2:21" ht="15" customHeight="1">
      <c r="B37" s="662"/>
      <c r="C37" s="635"/>
      <c r="D37" s="636"/>
      <c r="E37" s="637"/>
      <c r="F37" s="753" t="s">
        <v>430</v>
      </c>
      <c r="G37" s="755" t="s">
        <v>430</v>
      </c>
      <c r="H37" s="755" t="s">
        <v>430</v>
      </c>
      <c r="I37" s="755" t="s">
        <v>430</v>
      </c>
      <c r="J37" s="755" t="s">
        <v>430</v>
      </c>
      <c r="K37" s="757" t="s">
        <v>430</v>
      </c>
      <c r="L37" s="652"/>
      <c r="M37" s="653"/>
      <c r="N37" s="307" t="s">
        <v>430</v>
      </c>
      <c r="O37" s="308" t="s">
        <v>430</v>
      </c>
      <c r="P37" s="309" t="s">
        <v>430</v>
      </c>
      <c r="Q37" s="311" t="s">
        <v>430</v>
      </c>
      <c r="R37" s="311" t="s">
        <v>430</v>
      </c>
      <c r="S37" s="310" t="s">
        <v>430</v>
      </c>
      <c r="T37" s="64"/>
      <c r="U37" s="65" t="s">
        <v>106</v>
      </c>
    </row>
    <row r="38" spans="2:21" ht="15" customHeight="1" thickBot="1">
      <c r="B38" s="663"/>
      <c r="C38" s="632"/>
      <c r="D38" s="633"/>
      <c r="E38" s="634"/>
      <c r="F38" s="754"/>
      <c r="G38" s="756"/>
      <c r="H38" s="756"/>
      <c r="I38" s="756"/>
      <c r="J38" s="756"/>
      <c r="K38" s="758"/>
      <c r="L38" s="654"/>
      <c r="M38" s="655"/>
      <c r="N38" s="627" t="s">
        <v>108</v>
      </c>
      <c r="O38" s="628"/>
      <c r="P38" s="629"/>
      <c r="Q38" s="658"/>
      <c r="R38" s="659"/>
      <c r="S38" s="660"/>
      <c r="T38" s="66" t="s">
        <v>109</v>
      </c>
      <c r="U38" s="67" t="s">
        <v>110</v>
      </c>
    </row>
    <row r="39" spans="2:21" ht="15" customHeight="1">
      <c r="B39" s="661">
        <v>13</v>
      </c>
      <c r="C39" s="647"/>
      <c r="D39" s="648"/>
      <c r="E39" s="649"/>
      <c r="F39" s="56"/>
      <c r="G39" s="57"/>
      <c r="H39" s="57"/>
      <c r="I39" s="57"/>
      <c r="J39" s="57"/>
      <c r="K39" s="58"/>
      <c r="L39" s="650"/>
      <c r="M39" s="651"/>
      <c r="N39" s="68"/>
      <c r="O39" s="60"/>
      <c r="P39" s="60"/>
      <c r="Q39" s="60"/>
      <c r="R39" s="60"/>
      <c r="S39" s="61"/>
      <c r="T39" s="62" t="s">
        <v>104</v>
      </c>
      <c r="U39" s="63" t="s">
        <v>105</v>
      </c>
    </row>
    <row r="40" spans="2:21" ht="15" customHeight="1">
      <c r="B40" s="662"/>
      <c r="C40" s="635"/>
      <c r="D40" s="636"/>
      <c r="E40" s="637"/>
      <c r="F40" s="753" t="s">
        <v>430</v>
      </c>
      <c r="G40" s="755" t="s">
        <v>430</v>
      </c>
      <c r="H40" s="755" t="s">
        <v>430</v>
      </c>
      <c r="I40" s="755" t="s">
        <v>430</v>
      </c>
      <c r="J40" s="755" t="s">
        <v>430</v>
      </c>
      <c r="K40" s="757" t="s">
        <v>430</v>
      </c>
      <c r="L40" s="652"/>
      <c r="M40" s="653"/>
      <c r="N40" s="307" t="s">
        <v>430</v>
      </c>
      <c r="O40" s="308" t="s">
        <v>430</v>
      </c>
      <c r="P40" s="309" t="s">
        <v>430</v>
      </c>
      <c r="Q40" s="311" t="s">
        <v>430</v>
      </c>
      <c r="R40" s="311" t="s">
        <v>430</v>
      </c>
      <c r="S40" s="310" t="s">
        <v>430</v>
      </c>
      <c r="T40" s="64"/>
      <c r="U40" s="65" t="s">
        <v>106</v>
      </c>
    </row>
    <row r="41" spans="2:21" ht="15" customHeight="1" thickBot="1">
      <c r="B41" s="663"/>
      <c r="C41" s="632"/>
      <c r="D41" s="633"/>
      <c r="E41" s="634"/>
      <c r="F41" s="754"/>
      <c r="G41" s="756"/>
      <c r="H41" s="756"/>
      <c r="I41" s="756"/>
      <c r="J41" s="756"/>
      <c r="K41" s="758"/>
      <c r="L41" s="654"/>
      <c r="M41" s="655"/>
      <c r="N41" s="627" t="s">
        <v>108</v>
      </c>
      <c r="O41" s="628"/>
      <c r="P41" s="629"/>
      <c r="Q41" s="658"/>
      <c r="R41" s="659"/>
      <c r="S41" s="660"/>
      <c r="T41" s="66" t="s">
        <v>109</v>
      </c>
      <c r="U41" s="67" t="s">
        <v>110</v>
      </c>
    </row>
    <row r="42" spans="2:21" ht="15" customHeight="1">
      <c r="B42" s="661">
        <v>14</v>
      </c>
      <c r="C42" s="647"/>
      <c r="D42" s="648"/>
      <c r="E42" s="649"/>
      <c r="F42" s="56"/>
      <c r="G42" s="57"/>
      <c r="H42" s="57"/>
      <c r="I42" s="57"/>
      <c r="J42" s="57"/>
      <c r="K42" s="58"/>
      <c r="L42" s="650"/>
      <c r="M42" s="651"/>
      <c r="N42" s="68"/>
      <c r="O42" s="60"/>
      <c r="P42" s="60"/>
      <c r="Q42" s="60"/>
      <c r="R42" s="60"/>
      <c r="S42" s="61"/>
      <c r="T42" s="62" t="s">
        <v>104</v>
      </c>
      <c r="U42" s="63" t="s">
        <v>105</v>
      </c>
    </row>
    <row r="43" spans="2:21" ht="15" customHeight="1">
      <c r="B43" s="662"/>
      <c r="C43" s="635"/>
      <c r="D43" s="636"/>
      <c r="E43" s="637"/>
      <c r="F43" s="753" t="s">
        <v>430</v>
      </c>
      <c r="G43" s="755" t="s">
        <v>430</v>
      </c>
      <c r="H43" s="755" t="s">
        <v>430</v>
      </c>
      <c r="I43" s="755" t="s">
        <v>430</v>
      </c>
      <c r="J43" s="755" t="s">
        <v>430</v>
      </c>
      <c r="K43" s="757" t="s">
        <v>430</v>
      </c>
      <c r="L43" s="652"/>
      <c r="M43" s="653"/>
      <c r="N43" s="307" t="s">
        <v>430</v>
      </c>
      <c r="O43" s="308" t="s">
        <v>430</v>
      </c>
      <c r="P43" s="309" t="s">
        <v>430</v>
      </c>
      <c r="Q43" s="311" t="s">
        <v>430</v>
      </c>
      <c r="R43" s="311" t="s">
        <v>430</v>
      </c>
      <c r="S43" s="310" t="s">
        <v>430</v>
      </c>
      <c r="T43" s="64"/>
      <c r="U43" s="65" t="s">
        <v>106</v>
      </c>
    </row>
    <row r="44" spans="2:21" ht="15" customHeight="1" thickBot="1">
      <c r="B44" s="663"/>
      <c r="C44" s="632"/>
      <c r="D44" s="633"/>
      <c r="E44" s="634"/>
      <c r="F44" s="754"/>
      <c r="G44" s="756"/>
      <c r="H44" s="756"/>
      <c r="I44" s="756"/>
      <c r="J44" s="756"/>
      <c r="K44" s="758"/>
      <c r="L44" s="654"/>
      <c r="M44" s="655"/>
      <c r="N44" s="627" t="s">
        <v>108</v>
      </c>
      <c r="O44" s="628"/>
      <c r="P44" s="629"/>
      <c r="Q44" s="658"/>
      <c r="R44" s="659"/>
      <c r="S44" s="660"/>
      <c r="T44" s="66" t="s">
        <v>109</v>
      </c>
      <c r="U44" s="67" t="s">
        <v>110</v>
      </c>
    </row>
    <row r="45" spans="2:21" ht="15" customHeight="1">
      <c r="B45" s="661">
        <v>15</v>
      </c>
      <c r="C45" s="647"/>
      <c r="D45" s="648"/>
      <c r="E45" s="649"/>
      <c r="F45" s="56"/>
      <c r="G45" s="57"/>
      <c r="H45" s="57"/>
      <c r="I45" s="57"/>
      <c r="J45" s="57"/>
      <c r="K45" s="58"/>
      <c r="L45" s="650"/>
      <c r="M45" s="651"/>
      <c r="N45" s="59"/>
      <c r="O45" s="60"/>
      <c r="P45" s="60"/>
      <c r="Q45" s="60"/>
      <c r="R45" s="60"/>
      <c r="S45" s="61"/>
      <c r="T45" s="62" t="s">
        <v>104</v>
      </c>
      <c r="U45" s="63" t="s">
        <v>105</v>
      </c>
    </row>
    <row r="46" spans="2:21" ht="15" customHeight="1">
      <c r="B46" s="662"/>
      <c r="C46" s="635"/>
      <c r="D46" s="636"/>
      <c r="E46" s="637"/>
      <c r="F46" s="753" t="s">
        <v>430</v>
      </c>
      <c r="G46" s="755" t="s">
        <v>430</v>
      </c>
      <c r="H46" s="755" t="s">
        <v>430</v>
      </c>
      <c r="I46" s="755" t="s">
        <v>430</v>
      </c>
      <c r="J46" s="755" t="s">
        <v>430</v>
      </c>
      <c r="K46" s="757" t="s">
        <v>430</v>
      </c>
      <c r="L46" s="652"/>
      <c r="M46" s="653"/>
      <c r="N46" s="307" t="s">
        <v>430</v>
      </c>
      <c r="O46" s="308" t="s">
        <v>430</v>
      </c>
      <c r="P46" s="309" t="s">
        <v>430</v>
      </c>
      <c r="Q46" s="311" t="s">
        <v>430</v>
      </c>
      <c r="R46" s="311" t="s">
        <v>430</v>
      </c>
      <c r="S46" s="310" t="s">
        <v>430</v>
      </c>
      <c r="T46" s="64"/>
      <c r="U46" s="65" t="s">
        <v>106</v>
      </c>
    </row>
    <row r="47" spans="2:21" ht="15" customHeight="1" thickBot="1">
      <c r="B47" s="663"/>
      <c r="C47" s="632"/>
      <c r="D47" s="633"/>
      <c r="E47" s="634"/>
      <c r="F47" s="754"/>
      <c r="G47" s="756"/>
      <c r="H47" s="756"/>
      <c r="I47" s="756"/>
      <c r="J47" s="756"/>
      <c r="K47" s="758"/>
      <c r="L47" s="654"/>
      <c r="M47" s="655"/>
      <c r="N47" s="627" t="s">
        <v>108</v>
      </c>
      <c r="O47" s="628"/>
      <c r="P47" s="629"/>
      <c r="Q47" s="658"/>
      <c r="R47" s="659"/>
      <c r="S47" s="660"/>
      <c r="T47" s="66" t="s">
        <v>109</v>
      </c>
      <c r="U47" s="67" t="s">
        <v>110</v>
      </c>
    </row>
    <row r="48" spans="2:21" ht="15" customHeight="1">
      <c r="B48" s="661">
        <v>16</v>
      </c>
      <c r="C48" s="647"/>
      <c r="D48" s="648"/>
      <c r="E48" s="649"/>
      <c r="F48" s="56"/>
      <c r="G48" s="57"/>
      <c r="H48" s="57"/>
      <c r="I48" s="57"/>
      <c r="J48" s="57"/>
      <c r="K48" s="58"/>
      <c r="L48" s="650"/>
      <c r="M48" s="651"/>
      <c r="N48" s="59"/>
      <c r="O48" s="60"/>
      <c r="P48" s="60"/>
      <c r="Q48" s="60"/>
      <c r="R48" s="60"/>
      <c r="S48" s="61"/>
      <c r="T48" s="62" t="s">
        <v>104</v>
      </c>
      <c r="U48" s="63" t="s">
        <v>105</v>
      </c>
    </row>
    <row r="49" spans="2:21" ht="15" customHeight="1">
      <c r="B49" s="662"/>
      <c r="C49" s="635"/>
      <c r="D49" s="636"/>
      <c r="E49" s="637"/>
      <c r="F49" s="753" t="s">
        <v>430</v>
      </c>
      <c r="G49" s="755" t="s">
        <v>430</v>
      </c>
      <c r="H49" s="755" t="s">
        <v>430</v>
      </c>
      <c r="I49" s="755" t="s">
        <v>430</v>
      </c>
      <c r="J49" s="755" t="s">
        <v>430</v>
      </c>
      <c r="K49" s="757" t="s">
        <v>430</v>
      </c>
      <c r="L49" s="652"/>
      <c r="M49" s="653"/>
      <c r="N49" s="307" t="s">
        <v>430</v>
      </c>
      <c r="O49" s="308" t="s">
        <v>430</v>
      </c>
      <c r="P49" s="309" t="s">
        <v>430</v>
      </c>
      <c r="Q49" s="311" t="s">
        <v>430</v>
      </c>
      <c r="R49" s="311" t="s">
        <v>430</v>
      </c>
      <c r="S49" s="310" t="s">
        <v>430</v>
      </c>
      <c r="T49" s="64"/>
      <c r="U49" s="65" t="s">
        <v>106</v>
      </c>
    </row>
    <row r="50" spans="2:21" ht="15" customHeight="1" thickBot="1">
      <c r="B50" s="663"/>
      <c r="C50" s="632"/>
      <c r="D50" s="633"/>
      <c r="E50" s="634"/>
      <c r="F50" s="754"/>
      <c r="G50" s="756"/>
      <c r="H50" s="756"/>
      <c r="I50" s="756"/>
      <c r="J50" s="756"/>
      <c r="K50" s="758"/>
      <c r="L50" s="654"/>
      <c r="M50" s="655"/>
      <c r="N50" s="627" t="s">
        <v>108</v>
      </c>
      <c r="O50" s="628"/>
      <c r="P50" s="629"/>
      <c r="Q50" s="658"/>
      <c r="R50" s="659"/>
      <c r="S50" s="660"/>
      <c r="T50" s="66" t="s">
        <v>109</v>
      </c>
      <c r="U50" s="67" t="s">
        <v>110</v>
      </c>
    </row>
    <row r="51" spans="2:21" ht="15" customHeight="1" thickBot="1">
      <c r="B51" s="641" t="s">
        <v>694</v>
      </c>
      <c r="C51" s="642"/>
      <c r="D51" s="642"/>
      <c r="E51" s="642"/>
      <c r="F51" s="642"/>
      <c r="G51" s="642"/>
      <c r="H51" s="642"/>
      <c r="I51" s="642"/>
      <c r="J51" s="642"/>
      <c r="K51" s="642"/>
      <c r="L51" s="642"/>
      <c r="M51" s="642"/>
      <c r="N51" s="642"/>
      <c r="O51" s="642"/>
      <c r="P51" s="642"/>
      <c r="Q51" s="642"/>
      <c r="R51" s="642"/>
      <c r="S51" s="642"/>
      <c r="T51" s="642"/>
      <c r="U51" s="643"/>
    </row>
    <row r="52" spans="2:21" ht="15" customHeight="1" thickBot="1">
      <c r="B52" s="644" t="s">
        <v>692</v>
      </c>
      <c r="C52" s="645"/>
      <c r="D52" s="645"/>
      <c r="E52" s="645"/>
      <c r="F52" s="645"/>
      <c r="G52" s="646"/>
      <c r="H52" s="706" t="s">
        <v>270</v>
      </c>
      <c r="I52" s="707"/>
      <c r="J52" s="707"/>
      <c r="K52" s="704" t="s">
        <v>111</v>
      </c>
      <c r="L52" s="705"/>
      <c r="M52" s="630" t="s">
        <v>50</v>
      </c>
      <c r="N52" s="631"/>
      <c r="O52" s="638" t="s">
        <v>427</v>
      </c>
      <c r="P52" s="639"/>
      <c r="Q52" s="639"/>
      <c r="R52" s="639"/>
      <c r="S52" s="639"/>
      <c r="T52" s="639"/>
      <c r="U52" s="640"/>
    </row>
    <row r="53" spans="2:21" ht="15" customHeight="1">
      <c r="B53" s="691" t="s">
        <v>112</v>
      </c>
      <c r="C53" s="692"/>
      <c r="D53" s="692"/>
      <c r="E53" s="692"/>
      <c r="F53" s="677" t="s">
        <v>113</v>
      </c>
      <c r="G53" s="678"/>
      <c r="H53" s="69" t="s">
        <v>114</v>
      </c>
      <c r="I53" s="230"/>
      <c r="J53" s="231"/>
      <c r="K53" s="708"/>
      <c r="L53" s="709"/>
      <c r="M53" s="72"/>
      <c r="N53" s="73"/>
      <c r="O53" s="614" t="s">
        <v>115</v>
      </c>
      <c r="P53" s="615"/>
      <c r="Q53" s="615"/>
      <c r="R53" s="615"/>
      <c r="S53" s="615"/>
      <c r="T53" s="616"/>
      <c r="U53" s="623"/>
    </row>
    <row r="54" spans="2:21" ht="15" customHeight="1" thickBot="1">
      <c r="B54" s="681" t="s">
        <v>116</v>
      </c>
      <c r="C54" s="682"/>
      <c r="D54" s="682" t="s">
        <v>117</v>
      </c>
      <c r="E54" s="682"/>
      <c r="F54" s="74" t="s">
        <v>109</v>
      </c>
      <c r="G54" s="75" t="s">
        <v>104</v>
      </c>
      <c r="H54" s="693"/>
      <c r="I54" s="694"/>
      <c r="J54" s="695"/>
      <c r="K54" s="683"/>
      <c r="L54" s="684"/>
      <c r="M54" s="687"/>
      <c r="N54" s="688"/>
      <c r="O54" s="617"/>
      <c r="P54" s="618"/>
      <c r="Q54" s="618"/>
      <c r="R54" s="618"/>
      <c r="S54" s="618"/>
      <c r="T54" s="619"/>
      <c r="U54" s="624"/>
    </row>
    <row r="55" spans="2:21" ht="15" customHeight="1" thickBot="1">
      <c r="B55" s="679"/>
      <c r="C55" s="680"/>
      <c r="D55" s="680"/>
      <c r="E55" s="680"/>
      <c r="F55" s="76"/>
      <c r="G55" s="77"/>
      <c r="H55" s="696"/>
      <c r="I55" s="697"/>
      <c r="J55" s="698"/>
      <c r="K55" s="685"/>
      <c r="L55" s="686"/>
      <c r="M55" s="689"/>
      <c r="N55" s="690"/>
      <c r="O55" s="620" t="s">
        <v>118</v>
      </c>
      <c r="P55" s="621"/>
      <c r="Q55" s="621"/>
      <c r="R55" s="621"/>
      <c r="S55" s="621"/>
      <c r="T55" s="622"/>
      <c r="U55" s="232"/>
    </row>
    <row r="56" spans="2:21" ht="15" customHeight="1">
      <c r="B56" s="644" t="s">
        <v>693</v>
      </c>
      <c r="C56" s="645"/>
      <c r="D56" s="645"/>
      <c r="E56" s="645"/>
      <c r="F56" s="645"/>
      <c r="G56" s="646"/>
      <c r="H56" s="795" t="s">
        <v>271</v>
      </c>
      <c r="I56" s="796"/>
      <c r="J56" s="797"/>
      <c r="K56" s="704" t="s">
        <v>111</v>
      </c>
      <c r="L56" s="705"/>
      <c r="M56" s="630" t="s">
        <v>50</v>
      </c>
      <c r="N56" s="631"/>
      <c r="O56" s="233" t="s">
        <v>119</v>
      </c>
      <c r="P56" s="234"/>
      <c r="Q56" s="233"/>
      <c r="R56" s="235"/>
      <c r="S56" s="233"/>
      <c r="T56" s="235"/>
      <c r="U56" s="236"/>
    </row>
    <row r="57" spans="2:21" ht="15" customHeight="1">
      <c r="B57" s="691" t="s">
        <v>112</v>
      </c>
      <c r="C57" s="692"/>
      <c r="D57" s="692"/>
      <c r="E57" s="692"/>
      <c r="F57" s="677" t="s">
        <v>113</v>
      </c>
      <c r="G57" s="678"/>
      <c r="H57" s="798"/>
      <c r="I57" s="799"/>
      <c r="J57" s="800"/>
      <c r="K57" s="72"/>
      <c r="L57" s="231"/>
      <c r="M57" s="72"/>
      <c r="N57" s="73"/>
      <c r="O57" s="234" t="s">
        <v>120</v>
      </c>
      <c r="P57" s="234"/>
      <c r="Q57" s="233"/>
      <c r="R57" s="235"/>
      <c r="S57" s="233"/>
      <c r="T57" s="237"/>
      <c r="U57" s="238"/>
    </row>
    <row r="58" spans="2:21" ht="15" customHeight="1">
      <c r="B58" s="681" t="s">
        <v>116</v>
      </c>
      <c r="C58" s="682"/>
      <c r="D58" s="682" t="s">
        <v>117</v>
      </c>
      <c r="E58" s="682"/>
      <c r="F58" s="74" t="s">
        <v>109</v>
      </c>
      <c r="G58" s="75" t="s">
        <v>104</v>
      </c>
      <c r="H58" s="69" t="s">
        <v>114</v>
      </c>
      <c r="I58" s="225"/>
      <c r="J58" s="226"/>
      <c r="K58" s="683"/>
      <c r="L58" s="684"/>
      <c r="M58" s="687"/>
      <c r="N58" s="688"/>
      <c r="O58" s="234"/>
      <c r="P58" s="239" t="s">
        <v>116</v>
      </c>
      <c r="Q58" s="240"/>
      <c r="R58" s="234"/>
      <c r="S58" s="239" t="s">
        <v>113</v>
      </c>
      <c r="T58" s="240"/>
      <c r="U58" s="236"/>
    </row>
    <row r="59" spans="2:21" ht="15" customHeight="1" thickBot="1">
      <c r="B59" s="679"/>
      <c r="C59" s="680"/>
      <c r="D59" s="680"/>
      <c r="E59" s="680"/>
      <c r="F59" s="76"/>
      <c r="G59" s="77"/>
      <c r="H59" s="227"/>
      <c r="I59" s="228"/>
      <c r="J59" s="229"/>
      <c r="K59" s="685"/>
      <c r="L59" s="686"/>
      <c r="M59" s="689"/>
      <c r="N59" s="690"/>
      <c r="O59" s="241"/>
      <c r="P59" s="242"/>
      <c r="Q59" s="243"/>
      <c r="R59" s="243"/>
      <c r="S59" s="242"/>
      <c r="T59" s="243"/>
      <c r="U59" s="244"/>
    </row>
    <row r="60" spans="2:21" ht="29.25" customHeight="1">
      <c r="B60" s="674" t="s">
        <v>368</v>
      </c>
      <c r="C60" s="675"/>
      <c r="D60" s="675"/>
      <c r="E60" s="675"/>
      <c r="F60" s="675"/>
      <c r="G60" s="676"/>
      <c r="H60" s="699" t="s">
        <v>272</v>
      </c>
      <c r="I60" s="700"/>
      <c r="J60" s="701"/>
      <c r="K60" s="702" t="s">
        <v>111</v>
      </c>
      <c r="L60" s="703"/>
      <c r="M60" s="656" t="s">
        <v>50</v>
      </c>
      <c r="N60" s="657"/>
      <c r="O60" s="789" t="s">
        <v>428</v>
      </c>
      <c r="P60" s="790"/>
      <c r="Q60" s="790"/>
      <c r="R60" s="790"/>
      <c r="S60" s="790"/>
      <c r="T60" s="625" t="s">
        <v>50</v>
      </c>
      <c r="U60" s="626"/>
    </row>
    <row r="61" spans="2:21" ht="17.25" customHeight="1">
      <c r="B61" s="664" t="s">
        <v>123</v>
      </c>
      <c r="C61" s="666"/>
      <c r="D61" s="666"/>
      <c r="E61" s="668" t="s">
        <v>124</v>
      </c>
      <c r="F61" s="670"/>
      <c r="G61" s="671"/>
      <c r="H61" s="693"/>
      <c r="I61" s="694"/>
      <c r="J61" s="695"/>
      <c r="K61" s="683"/>
      <c r="L61" s="684"/>
      <c r="M61" s="687"/>
      <c r="N61" s="688"/>
      <c r="O61" s="791"/>
      <c r="P61" s="792"/>
      <c r="Q61" s="792"/>
      <c r="R61" s="792"/>
      <c r="S61" s="792"/>
      <c r="T61" s="610"/>
      <c r="U61" s="611"/>
    </row>
    <row r="62" spans="2:21" ht="15" customHeight="1" thickBot="1">
      <c r="B62" s="665"/>
      <c r="C62" s="667"/>
      <c r="D62" s="667"/>
      <c r="E62" s="669"/>
      <c r="F62" s="672"/>
      <c r="G62" s="673"/>
      <c r="H62" s="696"/>
      <c r="I62" s="697"/>
      <c r="J62" s="698"/>
      <c r="K62" s="685"/>
      <c r="L62" s="686"/>
      <c r="M62" s="689"/>
      <c r="N62" s="690"/>
      <c r="O62" s="793"/>
      <c r="P62" s="794"/>
      <c r="Q62" s="794"/>
      <c r="R62" s="794"/>
      <c r="S62" s="794"/>
      <c r="T62" s="612"/>
      <c r="U62" s="613"/>
    </row>
    <row r="63" spans="2:21">
      <c r="C63" s="5"/>
      <c r="D63" s="5"/>
      <c r="E63" s="5"/>
      <c r="F63" s="5"/>
      <c r="G63" s="5"/>
      <c r="H63" s="5"/>
      <c r="J63" s="5"/>
      <c r="K63" s="5"/>
      <c r="L63" s="5"/>
      <c r="N63" s="5"/>
      <c r="O63" s="5"/>
      <c r="P63" s="5"/>
      <c r="Q63" s="5"/>
      <c r="R63" s="5"/>
      <c r="S63" s="5"/>
      <c r="T63" s="5"/>
    </row>
  </sheetData>
  <mergeCells count="191">
    <mergeCell ref="I46:I47"/>
    <mergeCell ref="J46:J47"/>
    <mergeCell ref="K46:K47"/>
    <mergeCell ref="F49:F50"/>
    <mergeCell ref="G49:G50"/>
    <mergeCell ref="H49:H50"/>
    <mergeCell ref="I49:I50"/>
    <mergeCell ref="J49:J50"/>
    <mergeCell ref="K49:K50"/>
    <mergeCell ref="K34:K35"/>
    <mergeCell ref="F37:F38"/>
    <mergeCell ref="G37:G38"/>
    <mergeCell ref="H37:H38"/>
    <mergeCell ref="I37:I38"/>
    <mergeCell ref="J37:J38"/>
    <mergeCell ref="K37:K38"/>
    <mergeCell ref="F40:F41"/>
    <mergeCell ref="G40:G41"/>
    <mergeCell ref="H40:H41"/>
    <mergeCell ref="I40:I41"/>
    <mergeCell ref="J40:J41"/>
    <mergeCell ref="K40:K41"/>
    <mergeCell ref="F28:F29"/>
    <mergeCell ref="G28:G29"/>
    <mergeCell ref="H28:H29"/>
    <mergeCell ref="I28:I29"/>
    <mergeCell ref="J28:J29"/>
    <mergeCell ref="K28:K29"/>
    <mergeCell ref="F31:F32"/>
    <mergeCell ref="G31:G32"/>
    <mergeCell ref="H31:H32"/>
    <mergeCell ref="I31:I32"/>
    <mergeCell ref="J31:J32"/>
    <mergeCell ref="K31:K32"/>
    <mergeCell ref="M60:N60"/>
    <mergeCell ref="Q38:S38"/>
    <mergeCell ref="N41:P41"/>
    <mergeCell ref="N50:P50"/>
    <mergeCell ref="Q50:S50"/>
    <mergeCell ref="Q41:S41"/>
    <mergeCell ref="N44:P44"/>
    <mergeCell ref="Q44:S44"/>
    <mergeCell ref="N47:P47"/>
    <mergeCell ref="Q47:S47"/>
    <mergeCell ref="L48:M50"/>
    <mergeCell ref="O60:S62"/>
    <mergeCell ref="K54:L55"/>
    <mergeCell ref="K53:L53"/>
    <mergeCell ref="K43:K44"/>
    <mergeCell ref="Q29:S29"/>
    <mergeCell ref="N32:P32"/>
    <mergeCell ref="Q32:S32"/>
    <mergeCell ref="N35:P35"/>
    <mergeCell ref="Q35:S35"/>
    <mergeCell ref="N29:P29"/>
    <mergeCell ref="O53:T54"/>
    <mergeCell ref="O55:T55"/>
    <mergeCell ref="M54:N55"/>
    <mergeCell ref="U53:U54"/>
    <mergeCell ref="T60:U60"/>
    <mergeCell ref="N38:P38"/>
    <mergeCell ref="M52:N52"/>
    <mergeCell ref="O52:U52"/>
    <mergeCell ref="B51:U51"/>
    <mergeCell ref="B52:G52"/>
    <mergeCell ref="C48:E48"/>
    <mergeCell ref="B61:B62"/>
    <mergeCell ref="C61:D62"/>
    <mergeCell ref="E61:E62"/>
    <mergeCell ref="F61:G62"/>
    <mergeCell ref="T61:U62"/>
    <mergeCell ref="B60:G60"/>
    <mergeCell ref="C40:E40"/>
    <mergeCell ref="C41:E41"/>
    <mergeCell ref="C43:E43"/>
    <mergeCell ref="C44:E44"/>
    <mergeCell ref="F57:G57"/>
    <mergeCell ref="B59:C59"/>
    <mergeCell ref="D59:E59"/>
    <mergeCell ref="B58:C58"/>
    <mergeCell ref="C47:E47"/>
    <mergeCell ref="K58:L59"/>
    <mergeCell ref="B57:E57"/>
    <mergeCell ref="C32:E32"/>
    <mergeCell ref="C34:E34"/>
    <mergeCell ref="C35:E35"/>
    <mergeCell ref="C37:E37"/>
    <mergeCell ref="C38:E38"/>
    <mergeCell ref="C46:E46"/>
    <mergeCell ref="F53:G53"/>
    <mergeCell ref="H54:J55"/>
    <mergeCell ref="C49:E49"/>
    <mergeCell ref="H56:J57"/>
    <mergeCell ref="F34:F35"/>
    <mergeCell ref="G34:G35"/>
    <mergeCell ref="H34:H35"/>
    <mergeCell ref="I34:I35"/>
    <mergeCell ref="J34:J35"/>
    <mergeCell ref="F43:F44"/>
    <mergeCell ref="G43:G44"/>
    <mergeCell ref="H43:H44"/>
    <mergeCell ref="I43:I44"/>
    <mergeCell ref="J43:J44"/>
    <mergeCell ref="F46:F47"/>
    <mergeCell ref="G46:G47"/>
    <mergeCell ref="H46:H47"/>
    <mergeCell ref="B24:B26"/>
    <mergeCell ref="B45:B47"/>
    <mergeCell ref="B27:B29"/>
    <mergeCell ref="K61:L62"/>
    <mergeCell ref="M61:N62"/>
    <mergeCell ref="B53:E53"/>
    <mergeCell ref="B55:C55"/>
    <mergeCell ref="D55:E55"/>
    <mergeCell ref="B54:C54"/>
    <mergeCell ref="D54:E54"/>
    <mergeCell ref="B36:B38"/>
    <mergeCell ref="B39:B41"/>
    <mergeCell ref="C24:E26"/>
    <mergeCell ref="F24:H25"/>
    <mergeCell ref="D58:E58"/>
    <mergeCell ref="M56:N56"/>
    <mergeCell ref="B56:G56"/>
    <mergeCell ref="M58:N59"/>
    <mergeCell ref="H61:J62"/>
    <mergeCell ref="H60:J60"/>
    <mergeCell ref="K60:L60"/>
    <mergeCell ref="K52:L52"/>
    <mergeCell ref="K56:L56"/>
    <mergeCell ref="H52:J52"/>
    <mergeCell ref="S17:U17"/>
    <mergeCell ref="B48:B50"/>
    <mergeCell ref="C50:E50"/>
    <mergeCell ref="N20:R22"/>
    <mergeCell ref="J12:O13"/>
    <mergeCell ref="P12:P13"/>
    <mergeCell ref="Q12:R13"/>
    <mergeCell ref="L24:M26"/>
    <mergeCell ref="F20:K22"/>
    <mergeCell ref="B20:E23"/>
    <mergeCell ref="N23:S23"/>
    <mergeCell ref="N24:P25"/>
    <mergeCell ref="I24:K25"/>
    <mergeCell ref="S14:U14"/>
    <mergeCell ref="Q24:S25"/>
    <mergeCell ref="U25:U26"/>
    <mergeCell ref="T23:U23"/>
    <mergeCell ref="S18:U19"/>
    <mergeCell ref="T24:T26"/>
    <mergeCell ref="M17:R17"/>
    <mergeCell ref="S15:U16"/>
    <mergeCell ref="M15:R16"/>
    <mergeCell ref="B30:B32"/>
    <mergeCell ref="B33:B35"/>
    <mergeCell ref="J10:O10"/>
    <mergeCell ref="J7:O7"/>
    <mergeCell ref="S7:U7"/>
    <mergeCell ref="J11:O11"/>
    <mergeCell ref="P8:R10"/>
    <mergeCell ref="J8:O8"/>
    <mergeCell ref="B14:L14"/>
    <mergeCell ref="B9:I9"/>
    <mergeCell ref="B10:I10"/>
    <mergeCell ref="S11:U13"/>
    <mergeCell ref="J9:O9"/>
    <mergeCell ref="B8:I8"/>
    <mergeCell ref="B11:I11"/>
    <mergeCell ref="F23:M23"/>
    <mergeCell ref="M18:R19"/>
    <mergeCell ref="B42:B44"/>
    <mergeCell ref="L30:M32"/>
    <mergeCell ref="B7:I7"/>
    <mergeCell ref="C45:E45"/>
    <mergeCell ref="L45:M47"/>
    <mergeCell ref="C36:E36"/>
    <mergeCell ref="L36:M38"/>
    <mergeCell ref="C39:E39"/>
    <mergeCell ref="L39:M41"/>
    <mergeCell ref="B12:I13"/>
    <mergeCell ref="L27:M29"/>
    <mergeCell ref="C27:E27"/>
    <mergeCell ref="C28:E28"/>
    <mergeCell ref="C42:E42"/>
    <mergeCell ref="L42:M44"/>
    <mergeCell ref="C30:E30"/>
    <mergeCell ref="C33:E33"/>
    <mergeCell ref="L33:M35"/>
    <mergeCell ref="C29:E29"/>
    <mergeCell ref="C31:E31"/>
    <mergeCell ref="P7:R7"/>
    <mergeCell ref="M14:R14"/>
  </mergeCells>
  <phoneticPr fontId="0" type="noConversion"/>
  <conditionalFormatting sqref="F28">
    <cfRule type="cellIs" priority="46" operator="equal">
      <formula>"Select OK or NC"</formula>
    </cfRule>
    <cfRule type="cellIs" dxfId="165" priority="47" operator="equal">
      <formula>"NC"</formula>
    </cfRule>
    <cfRule type="cellIs" dxfId="164" priority="48" operator="equal">
      <formula>"OK"</formula>
    </cfRule>
  </conditionalFormatting>
  <conditionalFormatting sqref="O49:S49">
    <cfRule type="cellIs" priority="49" operator="equal">
      <formula>"Select OK or NC"</formula>
    </cfRule>
    <cfRule type="cellIs" dxfId="163" priority="50" operator="equal">
      <formula>"NC"</formula>
    </cfRule>
    <cfRule type="cellIs" dxfId="162" priority="51" operator="equal">
      <formula>"OK"</formula>
    </cfRule>
  </conditionalFormatting>
  <conditionalFormatting sqref="N49">
    <cfRule type="cellIs" priority="52" operator="equal">
      <formula>"Select OK or NC"</formula>
    </cfRule>
    <cfRule type="cellIs" dxfId="161" priority="53" operator="equal">
      <formula>"NC"</formula>
    </cfRule>
    <cfRule type="cellIs" dxfId="160" priority="54" operator="equal">
      <formula>"OK"</formula>
    </cfRule>
  </conditionalFormatting>
  <conditionalFormatting sqref="O46:S46">
    <cfRule type="cellIs" priority="55" operator="equal">
      <formula>"Select OK or NC"</formula>
    </cfRule>
    <cfRule type="cellIs" dxfId="159" priority="56" operator="equal">
      <formula>"NC"</formula>
    </cfRule>
    <cfRule type="cellIs" dxfId="158" priority="57" operator="equal">
      <formula>"OK"</formula>
    </cfRule>
  </conditionalFormatting>
  <conditionalFormatting sqref="N46">
    <cfRule type="cellIs" priority="58" operator="equal">
      <formula>"Select OK or NC"</formula>
    </cfRule>
    <cfRule type="cellIs" dxfId="157" priority="59" operator="equal">
      <formula>"NC"</formula>
    </cfRule>
    <cfRule type="cellIs" dxfId="156" priority="60" operator="equal">
      <formula>"OK"</formula>
    </cfRule>
  </conditionalFormatting>
  <conditionalFormatting sqref="O43:S43">
    <cfRule type="cellIs" priority="61" operator="equal">
      <formula>"Select OK or NC"</formula>
    </cfRule>
    <cfRule type="cellIs" dxfId="155" priority="62" operator="equal">
      <formula>"NC"</formula>
    </cfRule>
    <cfRule type="cellIs" dxfId="154" priority="63" operator="equal">
      <formula>"OK"</formula>
    </cfRule>
  </conditionalFormatting>
  <conditionalFormatting sqref="N43">
    <cfRule type="cellIs" priority="64" operator="equal">
      <formula>"Select OK or NC"</formula>
    </cfRule>
    <cfRule type="cellIs" dxfId="153" priority="65" operator="equal">
      <formula>"NC"</formula>
    </cfRule>
    <cfRule type="cellIs" dxfId="152" priority="66" operator="equal">
      <formula>"OK"</formula>
    </cfRule>
  </conditionalFormatting>
  <conditionalFormatting sqref="O40:S40">
    <cfRule type="cellIs" priority="67" operator="equal">
      <formula>"Select OK or NC"</formula>
    </cfRule>
    <cfRule type="cellIs" dxfId="151" priority="68" operator="equal">
      <formula>"NC"</formula>
    </cfRule>
    <cfRule type="cellIs" dxfId="150" priority="69" operator="equal">
      <formula>"OK"</formula>
    </cfRule>
  </conditionalFormatting>
  <conditionalFormatting sqref="N28">
    <cfRule type="cellIs" priority="94" operator="equal">
      <formula>"Select OK or NC"</formula>
    </cfRule>
    <cfRule type="cellIs" dxfId="149" priority="95" operator="equal">
      <formula>"NC"</formula>
    </cfRule>
    <cfRule type="cellIs" dxfId="148" priority="96" operator="equal">
      <formula>"OK"</formula>
    </cfRule>
  </conditionalFormatting>
  <conditionalFormatting sqref="O31:S31">
    <cfRule type="cellIs" priority="85" operator="equal">
      <formula>"Select OK or NC"</formula>
    </cfRule>
    <cfRule type="cellIs" dxfId="147" priority="86" operator="equal">
      <formula>"NC"</formula>
    </cfRule>
    <cfRule type="cellIs" dxfId="146" priority="87" operator="equal">
      <formula>"OK"</formula>
    </cfRule>
  </conditionalFormatting>
  <conditionalFormatting sqref="N37">
    <cfRule type="cellIs" priority="76" operator="equal">
      <formula>"Select OK or NC"</formula>
    </cfRule>
    <cfRule type="cellIs" dxfId="145" priority="77" operator="equal">
      <formula>"NC"</formula>
    </cfRule>
    <cfRule type="cellIs" dxfId="144" priority="78" operator="equal">
      <formula>"OK"</formula>
    </cfRule>
  </conditionalFormatting>
  <conditionalFormatting sqref="O28:S28">
    <cfRule type="cellIs" priority="91" operator="equal">
      <formula>"Select OK or NC"</formula>
    </cfRule>
    <cfRule type="cellIs" dxfId="143" priority="92" operator="equal">
      <formula>"NC"</formula>
    </cfRule>
    <cfRule type="cellIs" dxfId="142" priority="93" operator="equal">
      <formula>"OK"</formula>
    </cfRule>
  </conditionalFormatting>
  <conditionalFormatting sqref="N31">
    <cfRule type="cellIs" priority="88" operator="equal">
      <formula>"Select OK or NC"</formula>
    </cfRule>
    <cfRule type="cellIs" dxfId="141" priority="89" operator="equal">
      <formula>"NC"</formula>
    </cfRule>
    <cfRule type="cellIs" dxfId="140" priority="90" operator="equal">
      <formula>"OK"</formula>
    </cfRule>
  </conditionalFormatting>
  <conditionalFormatting sqref="N34">
    <cfRule type="cellIs" priority="82" operator="equal">
      <formula>"Select OK or NC"</formula>
    </cfRule>
    <cfRule type="cellIs" dxfId="139" priority="83" operator="equal">
      <formula>"NC"</formula>
    </cfRule>
    <cfRule type="cellIs" dxfId="138" priority="84" operator="equal">
      <formula>"OK"</formula>
    </cfRule>
  </conditionalFormatting>
  <conditionalFormatting sqref="O34:S34">
    <cfRule type="cellIs" priority="79" operator="equal">
      <formula>"Select OK or NC"</formula>
    </cfRule>
    <cfRule type="cellIs" dxfId="137" priority="80" operator="equal">
      <formula>"NC"</formula>
    </cfRule>
    <cfRule type="cellIs" dxfId="136" priority="81" operator="equal">
      <formula>"OK"</formula>
    </cfRule>
  </conditionalFormatting>
  <conditionalFormatting sqref="O37:S37">
    <cfRule type="cellIs" priority="73" operator="equal">
      <formula>"Select OK or NC"</formula>
    </cfRule>
    <cfRule type="cellIs" dxfId="135" priority="74" operator="equal">
      <formula>"NC"</formula>
    </cfRule>
    <cfRule type="cellIs" dxfId="134" priority="75" operator="equal">
      <formula>"OK"</formula>
    </cfRule>
  </conditionalFormatting>
  <conditionalFormatting sqref="N40">
    <cfRule type="cellIs" priority="70" operator="equal">
      <formula>"Select OK or NC"</formula>
    </cfRule>
    <cfRule type="cellIs" dxfId="133" priority="71" operator="equal">
      <formula>"NC"</formula>
    </cfRule>
    <cfRule type="cellIs" dxfId="132" priority="72" operator="equal">
      <formula>"OK"</formula>
    </cfRule>
  </conditionalFormatting>
  <conditionalFormatting sqref="G28:K28">
    <cfRule type="cellIs" priority="43" operator="equal">
      <formula>"Select OK or NC"</formula>
    </cfRule>
    <cfRule type="cellIs" dxfId="131" priority="44" operator="equal">
      <formula>"NC"</formula>
    </cfRule>
    <cfRule type="cellIs" dxfId="130" priority="45" operator="equal">
      <formula>"OK"</formula>
    </cfRule>
  </conditionalFormatting>
  <conditionalFormatting sqref="F31">
    <cfRule type="cellIs" priority="40" operator="equal">
      <formula>"Select OK or NC"</formula>
    </cfRule>
    <cfRule type="cellIs" dxfId="129" priority="41" operator="equal">
      <formula>"NC"</formula>
    </cfRule>
    <cfRule type="cellIs" dxfId="128" priority="42" operator="equal">
      <formula>"OK"</formula>
    </cfRule>
  </conditionalFormatting>
  <conditionalFormatting sqref="G31:K31">
    <cfRule type="cellIs" priority="37" operator="equal">
      <formula>"Select OK or NC"</formula>
    </cfRule>
    <cfRule type="cellIs" dxfId="127" priority="38" operator="equal">
      <formula>"NC"</formula>
    </cfRule>
    <cfRule type="cellIs" dxfId="126" priority="39" operator="equal">
      <formula>"OK"</formula>
    </cfRule>
  </conditionalFormatting>
  <conditionalFormatting sqref="F34">
    <cfRule type="cellIs" priority="34" operator="equal">
      <formula>"Select OK or NC"</formula>
    </cfRule>
    <cfRule type="cellIs" dxfId="125" priority="35" operator="equal">
      <formula>"NC"</formula>
    </cfRule>
    <cfRule type="cellIs" dxfId="124" priority="36" operator="equal">
      <formula>"OK"</formula>
    </cfRule>
  </conditionalFormatting>
  <conditionalFormatting sqref="G34:K34">
    <cfRule type="cellIs" priority="31" operator="equal">
      <formula>"Select OK or NC"</formula>
    </cfRule>
    <cfRule type="cellIs" dxfId="123" priority="32" operator="equal">
      <formula>"NC"</formula>
    </cfRule>
    <cfRule type="cellIs" dxfId="122" priority="33" operator="equal">
      <formula>"OK"</formula>
    </cfRule>
  </conditionalFormatting>
  <conditionalFormatting sqref="F37">
    <cfRule type="cellIs" priority="28" operator="equal">
      <formula>"Select OK or NC"</formula>
    </cfRule>
    <cfRule type="cellIs" dxfId="121" priority="29" operator="equal">
      <formula>"NC"</formula>
    </cfRule>
    <cfRule type="cellIs" dxfId="120" priority="30" operator="equal">
      <formula>"OK"</formula>
    </cfRule>
  </conditionalFormatting>
  <conditionalFormatting sqref="G37:K37">
    <cfRule type="cellIs" priority="25" operator="equal">
      <formula>"Select OK or NC"</formula>
    </cfRule>
    <cfRule type="cellIs" dxfId="119" priority="26" operator="equal">
      <formula>"NC"</formula>
    </cfRule>
    <cfRule type="cellIs" dxfId="118" priority="27" operator="equal">
      <formula>"OK"</formula>
    </cfRule>
  </conditionalFormatting>
  <conditionalFormatting sqref="F40">
    <cfRule type="cellIs" priority="22" operator="equal">
      <formula>"Select OK or NC"</formula>
    </cfRule>
    <cfRule type="cellIs" dxfId="117" priority="23" operator="equal">
      <formula>"NC"</formula>
    </cfRule>
    <cfRule type="cellIs" dxfId="116" priority="24" operator="equal">
      <formula>"OK"</formula>
    </cfRule>
  </conditionalFormatting>
  <conditionalFormatting sqref="G40:K40">
    <cfRule type="cellIs" priority="19" operator="equal">
      <formula>"Select OK or NC"</formula>
    </cfRule>
    <cfRule type="cellIs" dxfId="115" priority="20" operator="equal">
      <formula>"NC"</formula>
    </cfRule>
    <cfRule type="cellIs" dxfId="114" priority="21" operator="equal">
      <formula>"OK"</formula>
    </cfRule>
  </conditionalFormatting>
  <conditionalFormatting sqref="F43">
    <cfRule type="cellIs" priority="16" operator="equal">
      <formula>"Select OK or NC"</formula>
    </cfRule>
    <cfRule type="cellIs" dxfId="113" priority="17" operator="equal">
      <formula>"NC"</formula>
    </cfRule>
    <cfRule type="cellIs" dxfId="112" priority="18" operator="equal">
      <formula>"OK"</formula>
    </cfRule>
  </conditionalFormatting>
  <conditionalFormatting sqref="G43:K43">
    <cfRule type="cellIs" priority="13" operator="equal">
      <formula>"Select OK or NC"</formula>
    </cfRule>
    <cfRule type="cellIs" dxfId="111" priority="14" operator="equal">
      <formula>"NC"</formula>
    </cfRule>
    <cfRule type="cellIs" dxfId="110" priority="15" operator="equal">
      <formula>"OK"</formula>
    </cfRule>
  </conditionalFormatting>
  <conditionalFormatting sqref="F46">
    <cfRule type="cellIs" priority="10" operator="equal">
      <formula>"Select OK or NC"</formula>
    </cfRule>
    <cfRule type="cellIs" dxfId="109" priority="11" operator="equal">
      <formula>"NC"</formula>
    </cfRule>
    <cfRule type="cellIs" dxfId="108" priority="12" operator="equal">
      <formula>"OK"</formula>
    </cfRule>
  </conditionalFormatting>
  <conditionalFormatting sqref="G46:K46">
    <cfRule type="cellIs" priority="7" operator="equal">
      <formula>"Select OK or NC"</formula>
    </cfRule>
    <cfRule type="cellIs" dxfId="107" priority="8" operator="equal">
      <formula>"NC"</formula>
    </cfRule>
    <cfRule type="cellIs" dxfId="106" priority="9" operator="equal">
      <formula>"OK"</formula>
    </cfRule>
  </conditionalFormatting>
  <conditionalFormatting sqref="F49">
    <cfRule type="cellIs" priority="4" operator="equal">
      <formula>"Select OK or NC"</formula>
    </cfRule>
    <cfRule type="cellIs" dxfId="105" priority="5" operator="equal">
      <formula>"NC"</formula>
    </cfRule>
    <cfRule type="cellIs" dxfId="104" priority="6" operator="equal">
      <formula>"OK"</formula>
    </cfRule>
  </conditionalFormatting>
  <conditionalFormatting sqref="G49:K49">
    <cfRule type="cellIs" priority="1" operator="equal">
      <formula>"Select OK or NC"</formula>
    </cfRule>
    <cfRule type="cellIs" dxfId="103" priority="2" operator="equal">
      <formula>"NC"</formula>
    </cfRule>
    <cfRule type="cellIs" dxfId="102" priority="3" operator="equal">
      <formula>"OK"</formula>
    </cfRule>
  </conditionalFormatting>
  <dataValidations count="1">
    <dataValidation type="list" allowBlank="1" showInputMessage="1" showErrorMessage="1" sqref="F46:K46 N49:S49 F28:K28 F31:K31 F34:K34 F37:K37 F40:K40 F43:K43 N46:S46 N43:S43 N40:S40 N37:S37 N34:S34 N31:S31 N28:S28 F49:K49" xr:uid="{00000000-0002-0000-0200-000000000000}">
      <formula1>"Select OK or NC, OK, NC"</formula1>
    </dataValidation>
  </dataValidations>
  <printOptions horizontalCentered="1" verticalCentered="1"/>
  <pageMargins left="0.5" right="0.75" top="0.5" bottom="0.32" header="0.5" footer="0.17"/>
  <pageSetup scale="61" orientation="landscape" r:id="rId1"/>
  <headerFooter alignWithMargins="0">
    <oddFooter>&amp;LForm NPD 3.6 (rev. 0) 04/10/02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U63"/>
  <sheetViews>
    <sheetView showGridLines="0" topLeftCell="B18" zoomScale="68" workbookViewId="0">
      <selection activeCell="AA29" sqref="AA29"/>
    </sheetView>
  </sheetViews>
  <sheetFormatPr baseColWidth="10" defaultColWidth="9.1640625" defaultRowHeight="13"/>
  <cols>
    <col min="1" max="1" width="2.1640625" style="3" customWidth="1"/>
    <col min="2" max="2" width="9.5" style="3" customWidth="1"/>
    <col min="3" max="3" width="9.1640625" style="3"/>
    <col min="4" max="4" width="19" style="3" customWidth="1"/>
    <col min="5" max="5" width="9.6640625" style="3" customWidth="1"/>
    <col min="6" max="11" width="17.6640625" style="3" customWidth="1"/>
    <col min="12" max="12" width="10.6640625" style="3" customWidth="1"/>
    <col min="13" max="13" width="9.1640625" style="3"/>
    <col min="14" max="19" width="17.6640625" style="3" customWidth="1"/>
    <col min="20" max="20" width="10.6640625" style="3" customWidth="1"/>
    <col min="21" max="21" width="16.5" style="3" customWidth="1"/>
    <col min="22" max="16384" width="9.1640625" style="3"/>
  </cols>
  <sheetData>
    <row r="2" spans="2:21" ht="23">
      <c r="E2" s="16" t="s">
        <v>47</v>
      </c>
      <c r="F2" s="1"/>
      <c r="G2" s="1"/>
      <c r="H2" s="1"/>
      <c r="I2" s="1"/>
      <c r="J2" s="1"/>
      <c r="K2" s="1"/>
      <c r="L2" s="1"/>
    </row>
    <row r="4" spans="2:21" ht="18">
      <c r="E4" s="17" t="s">
        <v>78</v>
      </c>
    </row>
    <row r="5" spans="2:21" ht="16">
      <c r="R5" s="18" t="s">
        <v>79</v>
      </c>
      <c r="S5" s="19">
        <v>1</v>
      </c>
      <c r="T5" s="10" t="s">
        <v>80</v>
      </c>
      <c r="U5" s="19">
        <v>1</v>
      </c>
    </row>
    <row r="6" spans="2:21" ht="13" customHeight="1" thickBot="1">
      <c r="B6" s="5"/>
      <c r="C6" s="5"/>
      <c r="D6" s="5"/>
      <c r="E6" s="5"/>
      <c r="F6" s="5"/>
      <c r="G6" s="5"/>
      <c r="H6" s="5"/>
      <c r="I6" s="8"/>
      <c r="J6" s="5"/>
      <c r="K6" s="5"/>
      <c r="L6" s="5"/>
      <c r="M6" s="5"/>
      <c r="N6" s="5"/>
      <c r="O6" s="5"/>
      <c r="P6" s="5"/>
      <c r="Q6" s="5"/>
      <c r="R6" s="5"/>
      <c r="S6" s="6"/>
      <c r="T6" s="5"/>
    </row>
    <row r="7" spans="2:21" ht="15" customHeight="1">
      <c r="B7" s="785" t="s">
        <v>81</v>
      </c>
      <c r="C7" s="786"/>
      <c r="D7" s="786"/>
      <c r="E7" s="786"/>
      <c r="F7" s="786"/>
      <c r="G7" s="786"/>
      <c r="H7" s="786"/>
      <c r="I7" s="801"/>
      <c r="J7" s="786" t="s">
        <v>82</v>
      </c>
      <c r="K7" s="786"/>
      <c r="L7" s="786"/>
      <c r="M7" s="786"/>
      <c r="N7" s="786"/>
      <c r="O7" s="801"/>
      <c r="P7" s="785" t="s">
        <v>363</v>
      </c>
      <c r="Q7" s="786"/>
      <c r="R7" s="801"/>
      <c r="S7" s="785" t="s">
        <v>274</v>
      </c>
      <c r="T7" s="786"/>
      <c r="U7" s="801"/>
    </row>
    <row r="8" spans="2:21" ht="15" customHeight="1">
      <c r="B8" s="841" t="s">
        <v>125</v>
      </c>
      <c r="C8" s="842"/>
      <c r="D8" s="842"/>
      <c r="E8" s="842"/>
      <c r="F8" s="842"/>
      <c r="G8" s="842"/>
      <c r="H8" s="842"/>
      <c r="I8" s="843"/>
      <c r="J8" s="838" t="s">
        <v>126</v>
      </c>
      <c r="K8" s="839"/>
      <c r="L8" s="839"/>
      <c r="M8" s="839"/>
      <c r="N8" s="839"/>
      <c r="O8" s="840"/>
      <c r="P8" s="811" t="s">
        <v>127</v>
      </c>
      <c r="Q8" s="812"/>
      <c r="R8" s="813"/>
      <c r="S8" s="23"/>
      <c r="T8" s="24"/>
      <c r="U8" s="25"/>
    </row>
    <row r="9" spans="2:21" ht="15" customHeight="1">
      <c r="B9" s="841"/>
      <c r="C9" s="842"/>
      <c r="D9" s="842"/>
      <c r="E9" s="842"/>
      <c r="F9" s="842"/>
      <c r="G9" s="842"/>
      <c r="H9" s="842"/>
      <c r="I9" s="843"/>
      <c r="J9" s="841" t="s">
        <v>128</v>
      </c>
      <c r="K9" s="842"/>
      <c r="L9" s="842"/>
      <c r="M9" s="842"/>
      <c r="N9" s="842"/>
      <c r="O9" s="843"/>
      <c r="P9" s="811"/>
      <c r="Q9" s="812"/>
      <c r="R9" s="813"/>
      <c r="S9" s="26" t="s">
        <v>129</v>
      </c>
      <c r="T9" s="27" t="s">
        <v>80</v>
      </c>
      <c r="U9" s="28"/>
    </row>
    <row r="10" spans="2:21" ht="15" customHeight="1" thickBot="1">
      <c r="B10" s="835"/>
      <c r="C10" s="836"/>
      <c r="D10" s="836"/>
      <c r="E10" s="836"/>
      <c r="F10" s="836"/>
      <c r="G10" s="836"/>
      <c r="H10" s="836"/>
      <c r="I10" s="837"/>
      <c r="J10" s="835"/>
      <c r="K10" s="836"/>
      <c r="L10" s="836"/>
      <c r="M10" s="836"/>
      <c r="N10" s="836"/>
      <c r="O10" s="837"/>
      <c r="P10" s="814"/>
      <c r="Q10" s="815"/>
      <c r="R10" s="816"/>
      <c r="S10" s="29"/>
      <c r="T10" s="30"/>
      <c r="U10" s="31"/>
    </row>
    <row r="11" spans="2:21" ht="15" customHeight="1">
      <c r="B11" s="785" t="s">
        <v>688</v>
      </c>
      <c r="C11" s="786"/>
      <c r="D11" s="786"/>
      <c r="E11" s="786"/>
      <c r="F11" s="786"/>
      <c r="G11" s="786"/>
      <c r="H11" s="786"/>
      <c r="I11" s="801"/>
      <c r="J11" s="786" t="s">
        <v>48</v>
      </c>
      <c r="K11" s="786"/>
      <c r="L11" s="786"/>
      <c r="M11" s="786"/>
      <c r="N11" s="786"/>
      <c r="O11" s="801"/>
      <c r="P11" s="20" t="s">
        <v>83</v>
      </c>
      <c r="Q11" s="21"/>
      <c r="R11" s="22"/>
      <c r="S11" s="802"/>
      <c r="T11" s="803"/>
      <c r="U11" s="804"/>
    </row>
    <row r="12" spans="2:21" ht="15" customHeight="1">
      <c r="B12" s="776" t="s">
        <v>130</v>
      </c>
      <c r="C12" s="777"/>
      <c r="D12" s="777"/>
      <c r="E12" s="777"/>
      <c r="F12" s="777"/>
      <c r="G12" s="777"/>
      <c r="H12" s="777"/>
      <c r="I12" s="778"/>
      <c r="J12" s="759" t="s">
        <v>131</v>
      </c>
      <c r="K12" s="760"/>
      <c r="L12" s="760"/>
      <c r="M12" s="760"/>
      <c r="N12" s="760"/>
      <c r="O12" s="761"/>
      <c r="P12" s="765" t="s">
        <v>84</v>
      </c>
      <c r="Q12" s="767" t="s">
        <v>9</v>
      </c>
      <c r="R12" s="768"/>
      <c r="S12" s="805"/>
      <c r="T12" s="806"/>
      <c r="U12" s="807"/>
    </row>
    <row r="13" spans="2:21" ht="15" customHeight="1" thickBot="1">
      <c r="B13" s="779"/>
      <c r="C13" s="780"/>
      <c r="D13" s="780"/>
      <c r="E13" s="780"/>
      <c r="F13" s="780"/>
      <c r="G13" s="780"/>
      <c r="H13" s="780"/>
      <c r="I13" s="781"/>
      <c r="J13" s="762"/>
      <c r="K13" s="763"/>
      <c r="L13" s="763"/>
      <c r="M13" s="763"/>
      <c r="N13" s="763"/>
      <c r="O13" s="764"/>
      <c r="P13" s="766"/>
      <c r="Q13" s="769"/>
      <c r="R13" s="770"/>
      <c r="S13" s="808"/>
      <c r="T13" s="809"/>
      <c r="U13" s="810"/>
    </row>
    <row r="14" spans="2:21" ht="15" customHeight="1">
      <c r="B14" s="817" t="s">
        <v>49</v>
      </c>
      <c r="C14" s="818"/>
      <c r="D14" s="818"/>
      <c r="E14" s="818"/>
      <c r="F14" s="818"/>
      <c r="G14" s="818"/>
      <c r="H14" s="818"/>
      <c r="I14" s="818"/>
      <c r="J14" s="818"/>
      <c r="K14" s="818"/>
      <c r="L14" s="819"/>
      <c r="M14" s="785" t="s">
        <v>85</v>
      </c>
      <c r="N14" s="786"/>
      <c r="O14" s="786"/>
      <c r="P14" s="786"/>
      <c r="Q14" s="786"/>
      <c r="R14" s="786"/>
      <c r="S14" s="786" t="s">
        <v>86</v>
      </c>
      <c r="T14" s="786"/>
      <c r="U14" s="801"/>
    </row>
    <row r="15" spans="2:21" ht="15" customHeight="1">
      <c r="B15" s="32"/>
      <c r="C15" s="1"/>
      <c r="D15" s="1"/>
      <c r="E15" s="1"/>
      <c r="F15" s="1"/>
      <c r="G15" s="1"/>
      <c r="H15" s="1"/>
      <c r="I15" s="1"/>
      <c r="J15" s="1"/>
      <c r="K15" s="1"/>
      <c r="L15" s="33"/>
      <c r="M15" s="776" t="s">
        <v>132</v>
      </c>
      <c r="N15" s="777"/>
      <c r="O15" s="777"/>
      <c r="P15" s="777"/>
      <c r="Q15" s="777"/>
      <c r="R15" s="777"/>
      <c r="S15" s="734">
        <v>42035</v>
      </c>
      <c r="T15" s="734"/>
      <c r="U15" s="735"/>
    </row>
    <row r="16" spans="2:21" ht="15" customHeight="1" thickBot="1">
      <c r="B16" s="34"/>
      <c r="C16" s="35" t="s">
        <v>87</v>
      </c>
      <c r="D16" s="36" t="s">
        <v>133</v>
      </c>
      <c r="E16" s="4"/>
      <c r="F16" s="4"/>
      <c r="G16" s="35" t="s">
        <v>88</v>
      </c>
      <c r="H16" s="36"/>
      <c r="I16" s="4"/>
      <c r="J16" s="4"/>
      <c r="K16" s="35" t="s">
        <v>89</v>
      </c>
      <c r="L16" s="37"/>
      <c r="M16" s="779"/>
      <c r="N16" s="780"/>
      <c r="O16" s="780"/>
      <c r="P16" s="780"/>
      <c r="Q16" s="780"/>
      <c r="R16" s="780"/>
      <c r="S16" s="736"/>
      <c r="T16" s="736"/>
      <c r="U16" s="737"/>
    </row>
    <row r="17" spans="2:21" ht="15" customHeight="1">
      <c r="B17" s="38"/>
      <c r="C17" s="35"/>
      <c r="D17" s="4"/>
      <c r="E17" s="39"/>
      <c r="F17" s="4"/>
      <c r="G17" s="4"/>
      <c r="H17" s="39"/>
      <c r="I17" s="4"/>
      <c r="J17" s="4"/>
      <c r="K17" s="35"/>
      <c r="L17" s="40"/>
      <c r="M17" s="785" t="s">
        <v>689</v>
      </c>
      <c r="N17" s="786"/>
      <c r="O17" s="786"/>
      <c r="P17" s="786"/>
      <c r="Q17" s="786"/>
      <c r="R17" s="786"/>
      <c r="S17" s="786" t="s">
        <v>90</v>
      </c>
      <c r="T17" s="786"/>
      <c r="U17" s="801"/>
    </row>
    <row r="18" spans="2:21" ht="15" customHeight="1">
      <c r="B18" s="34"/>
      <c r="C18" s="35" t="s">
        <v>91</v>
      </c>
      <c r="D18" s="36"/>
      <c r="E18" s="4"/>
      <c r="F18" s="4"/>
      <c r="G18" s="35" t="s">
        <v>92</v>
      </c>
      <c r="H18" s="36"/>
      <c r="I18" s="4"/>
      <c r="J18" s="4"/>
      <c r="K18" s="35" t="s">
        <v>364</v>
      </c>
      <c r="L18" s="37"/>
      <c r="M18" s="776" t="s">
        <v>134</v>
      </c>
      <c r="N18" s="777"/>
      <c r="O18" s="777"/>
      <c r="P18" s="777"/>
      <c r="Q18" s="777"/>
      <c r="R18" s="777"/>
      <c r="S18" s="734">
        <v>42019</v>
      </c>
      <c r="T18" s="734"/>
      <c r="U18" s="735"/>
    </row>
    <row r="19" spans="2:21" ht="15" customHeight="1" thickBot="1">
      <c r="B19" s="41"/>
      <c r="C19" s="42"/>
      <c r="D19" s="42"/>
      <c r="E19" s="42"/>
      <c r="F19" s="43"/>
      <c r="G19" s="42"/>
      <c r="H19" s="42"/>
      <c r="I19" s="42"/>
      <c r="J19" s="42"/>
      <c r="K19" s="44"/>
      <c r="L19" s="45"/>
      <c r="M19" s="779"/>
      <c r="N19" s="780"/>
      <c r="O19" s="780"/>
      <c r="P19" s="780"/>
      <c r="Q19" s="780"/>
      <c r="R19" s="780"/>
      <c r="S19" s="736"/>
      <c r="T19" s="736"/>
      <c r="U19" s="737"/>
    </row>
    <row r="20" spans="2:21" ht="15" customHeight="1">
      <c r="B20" s="710" t="s">
        <v>192</v>
      </c>
      <c r="C20" s="711"/>
      <c r="D20" s="711"/>
      <c r="E20" s="712"/>
      <c r="F20" s="747" t="s">
        <v>93</v>
      </c>
      <c r="G20" s="748"/>
      <c r="H20" s="748"/>
      <c r="I20" s="748"/>
      <c r="J20" s="748"/>
      <c r="K20" s="748"/>
      <c r="L20" s="35" t="s">
        <v>94</v>
      </c>
      <c r="M20" s="46" t="s">
        <v>133</v>
      </c>
      <c r="N20" s="747" t="s">
        <v>95</v>
      </c>
      <c r="O20" s="748"/>
      <c r="P20" s="748"/>
      <c r="Q20" s="748"/>
      <c r="R20" s="748"/>
      <c r="S20" s="35" t="s">
        <v>94</v>
      </c>
      <c r="T20" s="47"/>
      <c r="U20" s="48"/>
    </row>
    <row r="21" spans="2:21" ht="15" customHeight="1">
      <c r="B21" s="713"/>
      <c r="C21" s="714"/>
      <c r="D21" s="714"/>
      <c r="E21" s="715"/>
      <c r="F21" s="749"/>
      <c r="G21" s="750"/>
      <c r="H21" s="750"/>
      <c r="I21" s="750"/>
      <c r="J21" s="750"/>
      <c r="K21" s="750"/>
      <c r="L21" s="35" t="s">
        <v>96</v>
      </c>
      <c r="M21" s="49"/>
      <c r="N21" s="749"/>
      <c r="O21" s="750"/>
      <c r="P21" s="750"/>
      <c r="Q21" s="750"/>
      <c r="R21" s="750"/>
      <c r="S21" s="35" t="s">
        <v>96</v>
      </c>
      <c r="T21" s="50" t="s">
        <v>133</v>
      </c>
      <c r="U21" s="33"/>
    </row>
    <row r="22" spans="2:21" ht="15" customHeight="1" thickBot="1">
      <c r="B22" s="713"/>
      <c r="C22" s="714"/>
      <c r="D22" s="714"/>
      <c r="E22" s="715"/>
      <c r="F22" s="751"/>
      <c r="G22" s="752"/>
      <c r="H22" s="752"/>
      <c r="I22" s="752"/>
      <c r="J22" s="752"/>
      <c r="K22" s="752"/>
      <c r="L22" s="44"/>
      <c r="M22" s="45"/>
      <c r="N22" s="751"/>
      <c r="O22" s="752"/>
      <c r="P22" s="752"/>
      <c r="Q22" s="752"/>
      <c r="R22" s="752"/>
      <c r="S22" s="42"/>
      <c r="T22" s="42"/>
      <c r="U22" s="51"/>
    </row>
    <row r="23" spans="2:21" ht="15" customHeight="1" thickBot="1">
      <c r="B23" s="716"/>
      <c r="C23" s="717"/>
      <c r="D23" s="717"/>
      <c r="E23" s="718"/>
      <c r="F23" s="782" t="s">
        <v>97</v>
      </c>
      <c r="G23" s="783"/>
      <c r="H23" s="783"/>
      <c r="I23" s="783"/>
      <c r="J23" s="783"/>
      <c r="K23" s="783"/>
      <c r="L23" s="783"/>
      <c r="M23" s="784"/>
      <c r="N23" s="782" t="s">
        <v>690</v>
      </c>
      <c r="O23" s="783"/>
      <c r="P23" s="783"/>
      <c r="Q23" s="783"/>
      <c r="R23" s="783"/>
      <c r="S23" s="784"/>
      <c r="T23" s="742" t="s">
        <v>699</v>
      </c>
      <c r="U23" s="743"/>
    </row>
    <row r="24" spans="2:21" ht="15" customHeight="1">
      <c r="B24" s="719" t="s">
        <v>98</v>
      </c>
      <c r="C24" s="722" t="s">
        <v>193</v>
      </c>
      <c r="D24" s="723"/>
      <c r="E24" s="724"/>
      <c r="F24" s="699" t="s">
        <v>99</v>
      </c>
      <c r="G24" s="731"/>
      <c r="H24" s="731"/>
      <c r="I24" s="700" t="s">
        <v>100</v>
      </c>
      <c r="J24" s="731"/>
      <c r="K24" s="738"/>
      <c r="L24" s="722" t="s">
        <v>101</v>
      </c>
      <c r="M24" s="771"/>
      <c r="N24" s="699" t="s">
        <v>99</v>
      </c>
      <c r="O24" s="731"/>
      <c r="P24" s="731"/>
      <c r="Q24" s="700" t="s">
        <v>100</v>
      </c>
      <c r="R24" s="731"/>
      <c r="S24" s="738"/>
      <c r="T24" s="744" t="s">
        <v>194</v>
      </c>
      <c r="U24" s="52" t="s">
        <v>102</v>
      </c>
    </row>
    <row r="25" spans="2:21" ht="15" customHeight="1" thickBot="1">
      <c r="B25" s="720"/>
      <c r="C25" s="725"/>
      <c r="D25" s="726"/>
      <c r="E25" s="727"/>
      <c r="F25" s="732"/>
      <c r="G25" s="733"/>
      <c r="H25" s="733"/>
      <c r="I25" s="733"/>
      <c r="J25" s="733"/>
      <c r="K25" s="739"/>
      <c r="L25" s="772"/>
      <c r="M25" s="773"/>
      <c r="N25" s="732"/>
      <c r="O25" s="733"/>
      <c r="P25" s="733"/>
      <c r="Q25" s="733"/>
      <c r="R25" s="733"/>
      <c r="S25" s="739"/>
      <c r="T25" s="745"/>
      <c r="U25" s="740" t="s">
        <v>103</v>
      </c>
    </row>
    <row r="26" spans="2:21" ht="15" customHeight="1" thickBot="1">
      <c r="B26" s="721"/>
      <c r="C26" s="728"/>
      <c r="D26" s="729"/>
      <c r="E26" s="730"/>
      <c r="F26" s="53">
        <v>1</v>
      </c>
      <c r="G26" s="54">
        <v>2</v>
      </c>
      <c r="H26" s="54">
        <v>3</v>
      </c>
      <c r="I26" s="54">
        <v>4</v>
      </c>
      <c r="J26" s="54">
        <v>5</v>
      </c>
      <c r="K26" s="55">
        <v>6</v>
      </c>
      <c r="L26" s="774"/>
      <c r="M26" s="775"/>
      <c r="N26" s="53">
        <v>1</v>
      </c>
      <c r="O26" s="54">
        <v>2</v>
      </c>
      <c r="P26" s="54">
        <v>3</v>
      </c>
      <c r="Q26" s="54">
        <v>4</v>
      </c>
      <c r="R26" s="54">
        <v>5</v>
      </c>
      <c r="S26" s="55">
        <v>6</v>
      </c>
      <c r="T26" s="746"/>
      <c r="U26" s="741"/>
    </row>
    <row r="27" spans="2:21" ht="15" customHeight="1">
      <c r="B27" s="661">
        <v>1</v>
      </c>
      <c r="C27" s="647" t="s">
        <v>135</v>
      </c>
      <c r="D27" s="648"/>
      <c r="E27" s="649"/>
      <c r="F27" s="85" t="s">
        <v>136</v>
      </c>
      <c r="G27" s="86" t="s">
        <v>137</v>
      </c>
      <c r="H27" s="86" t="s">
        <v>137</v>
      </c>
      <c r="I27" s="86" t="s">
        <v>138</v>
      </c>
      <c r="J27" s="86" t="s">
        <v>139</v>
      </c>
      <c r="K27" s="87" t="s">
        <v>140</v>
      </c>
      <c r="L27" s="844" t="s">
        <v>141</v>
      </c>
      <c r="M27" s="845"/>
      <c r="N27" s="88" t="s">
        <v>136</v>
      </c>
      <c r="O27" s="89" t="s">
        <v>137</v>
      </c>
      <c r="P27" s="89" t="s">
        <v>137</v>
      </c>
      <c r="Q27" s="89" t="s">
        <v>142</v>
      </c>
      <c r="R27" s="89" t="s">
        <v>140</v>
      </c>
      <c r="S27" s="90" t="s">
        <v>143</v>
      </c>
      <c r="T27" s="91" t="s">
        <v>104</v>
      </c>
      <c r="U27" s="92" t="s">
        <v>105</v>
      </c>
    </row>
    <row r="28" spans="2:21" ht="15" customHeight="1">
      <c r="B28" s="662"/>
      <c r="C28" s="635" t="s">
        <v>144</v>
      </c>
      <c r="D28" s="636"/>
      <c r="E28" s="637"/>
      <c r="F28" s="753" t="s">
        <v>105</v>
      </c>
      <c r="G28" s="755" t="s">
        <v>105</v>
      </c>
      <c r="H28" s="755" t="s">
        <v>105</v>
      </c>
      <c r="I28" s="755" t="s">
        <v>107</v>
      </c>
      <c r="J28" s="755" t="s">
        <v>105</v>
      </c>
      <c r="K28" s="757" t="s">
        <v>107</v>
      </c>
      <c r="L28" s="846"/>
      <c r="M28" s="847"/>
      <c r="N28" s="307" t="s">
        <v>105</v>
      </c>
      <c r="O28" s="308" t="s">
        <v>105</v>
      </c>
      <c r="P28" s="309" t="s">
        <v>105</v>
      </c>
      <c r="Q28" s="311" t="s">
        <v>105</v>
      </c>
      <c r="R28" s="311" t="s">
        <v>107</v>
      </c>
      <c r="S28" s="310" t="s">
        <v>107</v>
      </c>
      <c r="T28" s="93"/>
      <c r="U28" s="94" t="s">
        <v>106</v>
      </c>
    </row>
    <row r="29" spans="2:21" ht="15" customHeight="1" thickBot="1">
      <c r="B29" s="663"/>
      <c r="C29" s="632"/>
      <c r="D29" s="633"/>
      <c r="E29" s="634"/>
      <c r="F29" s="754"/>
      <c r="G29" s="756"/>
      <c r="H29" s="756"/>
      <c r="I29" s="756"/>
      <c r="J29" s="756"/>
      <c r="K29" s="758"/>
      <c r="L29" s="848"/>
      <c r="M29" s="849"/>
      <c r="N29" s="858" t="s">
        <v>145</v>
      </c>
      <c r="O29" s="859"/>
      <c r="P29" s="860"/>
      <c r="Q29" s="874" t="s">
        <v>146</v>
      </c>
      <c r="R29" s="875"/>
      <c r="S29" s="876"/>
      <c r="T29" s="95" t="s">
        <v>109</v>
      </c>
      <c r="U29" s="67" t="s">
        <v>110</v>
      </c>
    </row>
    <row r="30" spans="2:21" ht="15" customHeight="1">
      <c r="B30" s="661">
        <v>2</v>
      </c>
      <c r="C30" s="647" t="s">
        <v>147</v>
      </c>
      <c r="D30" s="648"/>
      <c r="E30" s="649"/>
      <c r="F30" s="85" t="s">
        <v>148</v>
      </c>
      <c r="G30" s="86" t="s">
        <v>149</v>
      </c>
      <c r="H30" s="86" t="s">
        <v>150</v>
      </c>
      <c r="I30" s="86" t="s">
        <v>151</v>
      </c>
      <c r="J30" s="86" t="s">
        <v>152</v>
      </c>
      <c r="K30" s="87" t="s">
        <v>153</v>
      </c>
      <c r="L30" s="844" t="s">
        <v>154</v>
      </c>
      <c r="M30" s="845"/>
      <c r="N30" s="96" t="s">
        <v>155</v>
      </c>
      <c r="O30" s="89"/>
      <c r="P30" s="89"/>
      <c r="Q30" s="89"/>
      <c r="R30" s="89"/>
      <c r="S30" s="90"/>
      <c r="T30" s="91" t="s">
        <v>104</v>
      </c>
      <c r="U30" s="92" t="s">
        <v>105</v>
      </c>
    </row>
    <row r="31" spans="2:21" ht="15" customHeight="1">
      <c r="B31" s="662"/>
      <c r="C31" s="635" t="s">
        <v>156</v>
      </c>
      <c r="D31" s="636"/>
      <c r="E31" s="637"/>
      <c r="F31" s="753" t="s">
        <v>107</v>
      </c>
      <c r="G31" s="755" t="s">
        <v>107</v>
      </c>
      <c r="H31" s="755" t="s">
        <v>107</v>
      </c>
      <c r="I31" s="755" t="s">
        <v>105</v>
      </c>
      <c r="J31" s="755" t="s">
        <v>105</v>
      </c>
      <c r="K31" s="757" t="s">
        <v>105</v>
      </c>
      <c r="L31" s="846"/>
      <c r="M31" s="847"/>
      <c r="N31" s="307" t="s">
        <v>430</v>
      </c>
      <c r="O31" s="308" t="s">
        <v>430</v>
      </c>
      <c r="P31" s="309" t="s">
        <v>430</v>
      </c>
      <c r="Q31" s="311" t="s">
        <v>430</v>
      </c>
      <c r="R31" s="311" t="s">
        <v>430</v>
      </c>
      <c r="S31" s="310" t="s">
        <v>430</v>
      </c>
      <c r="T31" s="93"/>
      <c r="U31" s="97" t="s">
        <v>106</v>
      </c>
    </row>
    <row r="32" spans="2:21" ht="15" customHeight="1" thickBot="1">
      <c r="B32" s="663"/>
      <c r="C32" s="632"/>
      <c r="D32" s="633"/>
      <c r="E32" s="634"/>
      <c r="F32" s="754"/>
      <c r="G32" s="756"/>
      <c r="H32" s="756"/>
      <c r="I32" s="756"/>
      <c r="J32" s="756"/>
      <c r="K32" s="758"/>
      <c r="L32" s="848"/>
      <c r="M32" s="849"/>
      <c r="N32" s="858" t="s">
        <v>145</v>
      </c>
      <c r="O32" s="859"/>
      <c r="P32" s="860"/>
      <c r="Q32" s="874"/>
      <c r="R32" s="875"/>
      <c r="S32" s="876"/>
      <c r="T32" s="95" t="s">
        <v>109</v>
      </c>
      <c r="U32" s="98" t="s">
        <v>110</v>
      </c>
    </row>
    <row r="33" spans="2:21" ht="15" customHeight="1">
      <c r="B33" s="661">
        <v>3</v>
      </c>
      <c r="C33" s="647" t="s">
        <v>157</v>
      </c>
      <c r="D33" s="648"/>
      <c r="E33" s="649"/>
      <c r="F33" s="85" t="s">
        <v>158</v>
      </c>
      <c r="G33" s="86" t="s">
        <v>158</v>
      </c>
      <c r="H33" s="86" t="s">
        <v>158</v>
      </c>
      <c r="I33" s="86" t="s">
        <v>158</v>
      </c>
      <c r="J33" s="86" t="s">
        <v>158</v>
      </c>
      <c r="K33" s="87" t="s">
        <v>158</v>
      </c>
      <c r="L33" s="844" t="s">
        <v>159</v>
      </c>
      <c r="M33" s="845"/>
      <c r="N33" s="88" t="s">
        <v>158</v>
      </c>
      <c r="O33" s="89" t="s">
        <v>158</v>
      </c>
      <c r="P33" s="89" t="s">
        <v>158</v>
      </c>
      <c r="Q33" s="89" t="s">
        <v>158</v>
      </c>
      <c r="R33" s="89" t="s">
        <v>158</v>
      </c>
      <c r="S33" s="90" t="s">
        <v>158</v>
      </c>
      <c r="T33" s="99" t="s">
        <v>104</v>
      </c>
      <c r="U33" s="100" t="s">
        <v>105</v>
      </c>
    </row>
    <row r="34" spans="2:21" ht="15" customHeight="1">
      <c r="B34" s="662"/>
      <c r="C34" s="635" t="s">
        <v>160</v>
      </c>
      <c r="D34" s="636"/>
      <c r="E34" s="637"/>
      <c r="F34" s="753" t="s">
        <v>105</v>
      </c>
      <c r="G34" s="755" t="s">
        <v>105</v>
      </c>
      <c r="H34" s="755" t="s">
        <v>105</v>
      </c>
      <c r="I34" s="755" t="s">
        <v>105</v>
      </c>
      <c r="J34" s="755" t="s">
        <v>105</v>
      </c>
      <c r="K34" s="757" t="s">
        <v>105</v>
      </c>
      <c r="L34" s="846"/>
      <c r="M34" s="847"/>
      <c r="N34" s="307" t="s">
        <v>105</v>
      </c>
      <c r="O34" s="308" t="s">
        <v>105</v>
      </c>
      <c r="P34" s="309" t="s">
        <v>105</v>
      </c>
      <c r="Q34" s="311" t="s">
        <v>105</v>
      </c>
      <c r="R34" s="311" t="s">
        <v>105</v>
      </c>
      <c r="S34" s="310" t="s">
        <v>105</v>
      </c>
      <c r="T34" s="93"/>
      <c r="U34" s="97" t="s">
        <v>106</v>
      </c>
    </row>
    <row r="35" spans="2:21" ht="15" customHeight="1" thickBot="1">
      <c r="B35" s="663"/>
      <c r="C35" s="632" t="s">
        <v>161</v>
      </c>
      <c r="D35" s="633"/>
      <c r="E35" s="634"/>
      <c r="F35" s="754"/>
      <c r="G35" s="756"/>
      <c r="H35" s="756"/>
      <c r="I35" s="756"/>
      <c r="J35" s="756"/>
      <c r="K35" s="758"/>
      <c r="L35" s="848"/>
      <c r="M35" s="849"/>
      <c r="N35" s="858" t="s">
        <v>145</v>
      </c>
      <c r="O35" s="859"/>
      <c r="P35" s="860"/>
      <c r="Q35" s="874"/>
      <c r="R35" s="875"/>
      <c r="S35" s="876"/>
      <c r="T35" s="101" t="s">
        <v>109</v>
      </c>
      <c r="U35" s="67" t="s">
        <v>110</v>
      </c>
    </row>
    <row r="36" spans="2:21" ht="15" customHeight="1">
      <c r="B36" s="661">
        <v>4</v>
      </c>
      <c r="C36" s="647" t="s">
        <v>162</v>
      </c>
      <c r="D36" s="648"/>
      <c r="E36" s="649"/>
      <c r="F36" s="85" t="s">
        <v>163</v>
      </c>
      <c r="G36" s="86" t="s">
        <v>163</v>
      </c>
      <c r="H36" s="86" t="s">
        <v>163</v>
      </c>
      <c r="I36" s="86" t="s">
        <v>164</v>
      </c>
      <c r="J36" s="86" t="s">
        <v>163</v>
      </c>
      <c r="K36" s="87" t="s">
        <v>163</v>
      </c>
      <c r="L36" s="844" t="s">
        <v>165</v>
      </c>
      <c r="M36" s="845"/>
      <c r="N36" s="88" t="s">
        <v>163</v>
      </c>
      <c r="O36" s="89" t="s">
        <v>163</v>
      </c>
      <c r="P36" s="89"/>
      <c r="Q36" s="89" t="s">
        <v>166</v>
      </c>
      <c r="R36" s="89"/>
      <c r="S36" s="90"/>
      <c r="T36" s="91" t="s">
        <v>104</v>
      </c>
      <c r="U36" s="92" t="s">
        <v>105</v>
      </c>
    </row>
    <row r="37" spans="2:21" ht="15" customHeight="1">
      <c r="B37" s="662"/>
      <c r="C37" s="635" t="s">
        <v>167</v>
      </c>
      <c r="D37" s="636"/>
      <c r="E37" s="637"/>
      <c r="F37" s="753" t="s">
        <v>105</v>
      </c>
      <c r="G37" s="755" t="s">
        <v>105</v>
      </c>
      <c r="H37" s="755" t="s">
        <v>105</v>
      </c>
      <c r="I37" s="755" t="s">
        <v>107</v>
      </c>
      <c r="J37" s="755" t="s">
        <v>105</v>
      </c>
      <c r="K37" s="757" t="s">
        <v>105</v>
      </c>
      <c r="L37" s="846"/>
      <c r="M37" s="847"/>
      <c r="N37" s="307" t="s">
        <v>105</v>
      </c>
      <c r="O37" s="308" t="s">
        <v>105</v>
      </c>
      <c r="P37" s="308" t="s">
        <v>107</v>
      </c>
      <c r="Q37" s="308" t="s">
        <v>107</v>
      </c>
      <c r="R37" s="308" t="s">
        <v>107</v>
      </c>
      <c r="S37" s="310" t="s">
        <v>107</v>
      </c>
      <c r="T37" s="93"/>
      <c r="U37" s="97" t="s">
        <v>106</v>
      </c>
    </row>
    <row r="38" spans="2:21" ht="15" customHeight="1" thickBot="1">
      <c r="B38" s="663"/>
      <c r="C38" s="632" t="s">
        <v>168</v>
      </c>
      <c r="D38" s="633"/>
      <c r="E38" s="634"/>
      <c r="F38" s="754"/>
      <c r="G38" s="756"/>
      <c r="H38" s="756"/>
      <c r="I38" s="756"/>
      <c r="J38" s="756"/>
      <c r="K38" s="758"/>
      <c r="L38" s="848"/>
      <c r="M38" s="849"/>
      <c r="N38" s="858" t="s">
        <v>145</v>
      </c>
      <c r="O38" s="859"/>
      <c r="P38" s="860"/>
      <c r="Q38" s="874"/>
      <c r="R38" s="875"/>
      <c r="S38" s="876"/>
      <c r="T38" s="95" t="s">
        <v>109</v>
      </c>
      <c r="U38" s="67" t="s">
        <v>110</v>
      </c>
    </row>
    <row r="39" spans="2:21" ht="15" customHeight="1">
      <c r="B39" s="661">
        <v>5</v>
      </c>
      <c r="C39" s="647" t="s">
        <v>169</v>
      </c>
      <c r="D39" s="648"/>
      <c r="E39" s="649"/>
      <c r="F39" s="85" t="s">
        <v>158</v>
      </c>
      <c r="G39" s="86" t="s">
        <v>158</v>
      </c>
      <c r="H39" s="86" t="s">
        <v>158</v>
      </c>
      <c r="I39" s="86" t="s">
        <v>158</v>
      </c>
      <c r="J39" s="86" t="s">
        <v>158</v>
      </c>
      <c r="K39" s="87" t="s">
        <v>158</v>
      </c>
      <c r="L39" s="844" t="s">
        <v>170</v>
      </c>
      <c r="M39" s="845"/>
      <c r="N39" s="96" t="s">
        <v>171</v>
      </c>
      <c r="O39" s="89"/>
      <c r="P39" s="89"/>
      <c r="Q39" s="89"/>
      <c r="R39" s="89"/>
      <c r="S39" s="90"/>
      <c r="T39" s="91" t="s">
        <v>104</v>
      </c>
      <c r="U39" s="92" t="s">
        <v>105</v>
      </c>
    </row>
    <row r="40" spans="2:21" ht="15" customHeight="1">
      <c r="B40" s="662"/>
      <c r="C40" s="635" t="s">
        <v>172</v>
      </c>
      <c r="D40" s="636"/>
      <c r="E40" s="637"/>
      <c r="F40" s="753" t="s">
        <v>105</v>
      </c>
      <c r="G40" s="755" t="s">
        <v>105</v>
      </c>
      <c r="H40" s="755" t="s">
        <v>105</v>
      </c>
      <c r="I40" s="755" t="s">
        <v>105</v>
      </c>
      <c r="J40" s="755" t="s">
        <v>105</v>
      </c>
      <c r="K40" s="757" t="s">
        <v>105</v>
      </c>
      <c r="L40" s="846"/>
      <c r="M40" s="847"/>
      <c r="N40" s="307" t="s">
        <v>107</v>
      </c>
      <c r="O40" s="308" t="s">
        <v>107</v>
      </c>
      <c r="P40" s="308" t="s">
        <v>107</v>
      </c>
      <c r="Q40" s="308" t="s">
        <v>107</v>
      </c>
      <c r="R40" s="308" t="s">
        <v>107</v>
      </c>
      <c r="S40" s="310" t="s">
        <v>107</v>
      </c>
      <c r="T40" s="93"/>
      <c r="U40" s="97" t="s">
        <v>106</v>
      </c>
    </row>
    <row r="41" spans="2:21" ht="15" customHeight="1" thickBot="1">
      <c r="B41" s="663"/>
      <c r="C41" s="632" t="s">
        <v>173</v>
      </c>
      <c r="D41" s="633"/>
      <c r="E41" s="634"/>
      <c r="F41" s="754"/>
      <c r="G41" s="756"/>
      <c r="H41" s="756"/>
      <c r="I41" s="756"/>
      <c r="J41" s="756"/>
      <c r="K41" s="758"/>
      <c r="L41" s="848"/>
      <c r="M41" s="849"/>
      <c r="N41" s="858" t="s">
        <v>145</v>
      </c>
      <c r="O41" s="859"/>
      <c r="P41" s="860"/>
      <c r="Q41" s="874"/>
      <c r="R41" s="875"/>
      <c r="S41" s="876"/>
      <c r="T41" s="95" t="s">
        <v>109</v>
      </c>
      <c r="U41" s="98" t="s">
        <v>110</v>
      </c>
    </row>
    <row r="42" spans="2:21" ht="15" customHeight="1">
      <c r="B42" s="661">
        <v>6</v>
      </c>
      <c r="C42" s="647" t="s">
        <v>174</v>
      </c>
      <c r="D42" s="648"/>
      <c r="E42" s="649"/>
      <c r="F42" s="85" t="s">
        <v>175</v>
      </c>
      <c r="G42" s="86" t="s">
        <v>175</v>
      </c>
      <c r="H42" s="86" t="s">
        <v>175</v>
      </c>
      <c r="I42" s="86" t="s">
        <v>175</v>
      </c>
      <c r="J42" s="86" t="s">
        <v>176</v>
      </c>
      <c r="K42" s="87" t="s">
        <v>175</v>
      </c>
      <c r="L42" s="844" t="s">
        <v>177</v>
      </c>
      <c r="M42" s="845"/>
      <c r="N42" s="96" t="s">
        <v>155</v>
      </c>
      <c r="O42" s="89"/>
      <c r="P42" s="89"/>
      <c r="Q42" s="89"/>
      <c r="R42" s="89"/>
      <c r="S42" s="90"/>
      <c r="T42" s="99" t="s">
        <v>104</v>
      </c>
      <c r="U42" s="100" t="s">
        <v>105</v>
      </c>
    </row>
    <row r="43" spans="2:21" ht="15" customHeight="1">
      <c r="B43" s="662"/>
      <c r="C43" s="635" t="s">
        <v>178</v>
      </c>
      <c r="D43" s="636"/>
      <c r="E43" s="637"/>
      <c r="F43" s="753" t="s">
        <v>105</v>
      </c>
      <c r="G43" s="755" t="s">
        <v>105</v>
      </c>
      <c r="H43" s="755" t="s">
        <v>105</v>
      </c>
      <c r="I43" s="755" t="s">
        <v>105</v>
      </c>
      <c r="J43" s="755" t="s">
        <v>105</v>
      </c>
      <c r="K43" s="757" t="s">
        <v>105</v>
      </c>
      <c r="L43" s="846"/>
      <c r="M43" s="847"/>
      <c r="N43" s="307" t="s">
        <v>430</v>
      </c>
      <c r="O43" s="308" t="s">
        <v>430</v>
      </c>
      <c r="P43" s="309" t="s">
        <v>430</v>
      </c>
      <c r="Q43" s="311" t="s">
        <v>430</v>
      </c>
      <c r="R43" s="311" t="s">
        <v>430</v>
      </c>
      <c r="S43" s="310" t="s">
        <v>430</v>
      </c>
      <c r="T43" s="93"/>
      <c r="U43" s="97" t="s">
        <v>106</v>
      </c>
    </row>
    <row r="44" spans="2:21" ht="15" customHeight="1" thickBot="1">
      <c r="B44" s="663"/>
      <c r="C44" s="632" t="s">
        <v>179</v>
      </c>
      <c r="D44" s="633"/>
      <c r="E44" s="634"/>
      <c r="F44" s="754"/>
      <c r="G44" s="756"/>
      <c r="H44" s="756"/>
      <c r="I44" s="756"/>
      <c r="J44" s="756"/>
      <c r="K44" s="758"/>
      <c r="L44" s="848"/>
      <c r="M44" s="849"/>
      <c r="N44" s="858" t="s">
        <v>145</v>
      </c>
      <c r="O44" s="859"/>
      <c r="P44" s="860"/>
      <c r="Q44" s="874"/>
      <c r="R44" s="875"/>
      <c r="S44" s="876"/>
      <c r="T44" s="101" t="s">
        <v>109</v>
      </c>
      <c r="U44" s="67" t="s">
        <v>110</v>
      </c>
    </row>
    <row r="45" spans="2:21" ht="15" customHeight="1">
      <c r="B45" s="661">
        <v>7</v>
      </c>
      <c r="C45" s="647" t="s">
        <v>180</v>
      </c>
      <c r="D45" s="648"/>
      <c r="E45" s="649"/>
      <c r="F45" s="85" t="s">
        <v>163</v>
      </c>
      <c r="G45" s="86" t="s">
        <v>163</v>
      </c>
      <c r="H45" s="86" t="s">
        <v>163</v>
      </c>
      <c r="I45" s="86" t="s">
        <v>181</v>
      </c>
      <c r="J45" s="86" t="s">
        <v>163</v>
      </c>
      <c r="K45" s="87" t="s">
        <v>182</v>
      </c>
      <c r="L45" s="844" t="s">
        <v>183</v>
      </c>
      <c r="M45" s="845"/>
      <c r="N45" s="88" t="s">
        <v>163</v>
      </c>
      <c r="O45" s="89" t="s">
        <v>163</v>
      </c>
      <c r="P45" s="89" t="s">
        <v>163</v>
      </c>
      <c r="Q45" s="89" t="s">
        <v>163</v>
      </c>
      <c r="R45" s="89" t="s">
        <v>163</v>
      </c>
      <c r="S45" s="90" t="s">
        <v>163</v>
      </c>
      <c r="T45" s="99" t="s">
        <v>104</v>
      </c>
      <c r="U45" s="100" t="s">
        <v>105</v>
      </c>
    </row>
    <row r="46" spans="2:21" ht="15" customHeight="1">
      <c r="B46" s="662"/>
      <c r="C46" s="635" t="s">
        <v>184</v>
      </c>
      <c r="D46" s="636"/>
      <c r="E46" s="637"/>
      <c r="F46" s="753" t="s">
        <v>105</v>
      </c>
      <c r="G46" s="755" t="s">
        <v>105</v>
      </c>
      <c r="H46" s="755" t="s">
        <v>105</v>
      </c>
      <c r="I46" s="755" t="s">
        <v>107</v>
      </c>
      <c r="J46" s="755" t="s">
        <v>105</v>
      </c>
      <c r="K46" s="757" t="s">
        <v>107</v>
      </c>
      <c r="L46" s="846"/>
      <c r="M46" s="847"/>
      <c r="N46" s="307" t="s">
        <v>105</v>
      </c>
      <c r="O46" s="308" t="s">
        <v>105</v>
      </c>
      <c r="P46" s="309" t="s">
        <v>105</v>
      </c>
      <c r="Q46" s="311" t="s">
        <v>105</v>
      </c>
      <c r="R46" s="311" t="s">
        <v>105</v>
      </c>
      <c r="S46" s="310" t="s">
        <v>105</v>
      </c>
      <c r="T46" s="93"/>
      <c r="U46" s="97" t="s">
        <v>106</v>
      </c>
    </row>
    <row r="47" spans="2:21" ht="15" customHeight="1" thickBot="1">
      <c r="B47" s="663"/>
      <c r="C47" s="632" t="s">
        <v>185</v>
      </c>
      <c r="D47" s="633"/>
      <c r="E47" s="634"/>
      <c r="F47" s="754"/>
      <c r="G47" s="756"/>
      <c r="H47" s="756"/>
      <c r="I47" s="756"/>
      <c r="J47" s="756"/>
      <c r="K47" s="758"/>
      <c r="L47" s="848"/>
      <c r="M47" s="849"/>
      <c r="N47" s="858" t="s">
        <v>145</v>
      </c>
      <c r="O47" s="859"/>
      <c r="P47" s="860"/>
      <c r="Q47" s="874"/>
      <c r="R47" s="875"/>
      <c r="S47" s="876"/>
      <c r="T47" s="101" t="s">
        <v>109</v>
      </c>
      <c r="U47" s="67" t="s">
        <v>110</v>
      </c>
    </row>
    <row r="48" spans="2:21" ht="15" customHeight="1">
      <c r="B48" s="661">
        <v>8</v>
      </c>
      <c r="C48" s="647" t="s">
        <v>186</v>
      </c>
      <c r="D48" s="648"/>
      <c r="E48" s="649"/>
      <c r="F48" s="85" t="s">
        <v>163</v>
      </c>
      <c r="G48" s="86" t="s">
        <v>163</v>
      </c>
      <c r="H48" s="86" t="s">
        <v>163</v>
      </c>
      <c r="I48" s="86" t="s">
        <v>164</v>
      </c>
      <c r="J48" s="86" t="s">
        <v>163</v>
      </c>
      <c r="K48" s="87" t="s">
        <v>164</v>
      </c>
      <c r="L48" s="844" t="s">
        <v>187</v>
      </c>
      <c r="M48" s="845"/>
      <c r="N48" s="88" t="s">
        <v>163</v>
      </c>
      <c r="O48" s="89" t="s">
        <v>163</v>
      </c>
      <c r="P48" s="89" t="s">
        <v>164</v>
      </c>
      <c r="Q48" s="89" t="s">
        <v>164</v>
      </c>
      <c r="R48" s="89" t="s">
        <v>164</v>
      </c>
      <c r="S48" s="90" t="s">
        <v>164</v>
      </c>
      <c r="T48" s="91" t="s">
        <v>104</v>
      </c>
      <c r="U48" s="92" t="s">
        <v>105</v>
      </c>
    </row>
    <row r="49" spans="2:21" ht="15" customHeight="1">
      <c r="B49" s="662"/>
      <c r="C49" s="635" t="s">
        <v>188</v>
      </c>
      <c r="D49" s="636"/>
      <c r="E49" s="637"/>
      <c r="F49" s="753" t="s">
        <v>105</v>
      </c>
      <c r="G49" s="755" t="s">
        <v>105</v>
      </c>
      <c r="H49" s="755" t="s">
        <v>105</v>
      </c>
      <c r="I49" s="755" t="s">
        <v>107</v>
      </c>
      <c r="J49" s="755" t="s">
        <v>105</v>
      </c>
      <c r="K49" s="757" t="s">
        <v>107</v>
      </c>
      <c r="L49" s="846"/>
      <c r="M49" s="847"/>
      <c r="N49" s="307" t="s">
        <v>105</v>
      </c>
      <c r="O49" s="308" t="s">
        <v>105</v>
      </c>
      <c r="P49" s="308" t="s">
        <v>107</v>
      </c>
      <c r="Q49" s="308" t="s">
        <v>107</v>
      </c>
      <c r="R49" s="308" t="s">
        <v>107</v>
      </c>
      <c r="S49" s="310" t="s">
        <v>107</v>
      </c>
      <c r="T49" s="93"/>
      <c r="U49" s="97" t="s">
        <v>106</v>
      </c>
    </row>
    <row r="50" spans="2:21" ht="15" customHeight="1" thickBot="1">
      <c r="B50" s="663"/>
      <c r="C50" s="632" t="s">
        <v>189</v>
      </c>
      <c r="D50" s="633"/>
      <c r="E50" s="634"/>
      <c r="F50" s="754"/>
      <c r="G50" s="756"/>
      <c r="H50" s="756"/>
      <c r="I50" s="756"/>
      <c r="J50" s="756"/>
      <c r="K50" s="758"/>
      <c r="L50" s="848"/>
      <c r="M50" s="849"/>
      <c r="N50" s="858" t="s">
        <v>145</v>
      </c>
      <c r="O50" s="859"/>
      <c r="P50" s="860"/>
      <c r="Q50" s="874"/>
      <c r="R50" s="875"/>
      <c r="S50" s="876"/>
      <c r="T50" s="95" t="s">
        <v>109</v>
      </c>
      <c r="U50" s="98" t="s">
        <v>110</v>
      </c>
    </row>
    <row r="51" spans="2:21" ht="15" customHeight="1" thickBot="1">
      <c r="B51" s="641" t="s">
        <v>696</v>
      </c>
      <c r="C51" s="642"/>
      <c r="D51" s="642"/>
      <c r="E51" s="642"/>
      <c r="F51" s="642"/>
      <c r="G51" s="642"/>
      <c r="H51" s="642"/>
      <c r="I51" s="642"/>
      <c r="J51" s="642"/>
      <c r="K51" s="642"/>
      <c r="L51" s="642"/>
      <c r="M51" s="642"/>
      <c r="N51" s="642"/>
      <c r="O51" s="642"/>
      <c r="P51" s="642"/>
      <c r="Q51" s="642"/>
      <c r="R51" s="642"/>
      <c r="S51" s="642"/>
      <c r="T51" s="642"/>
      <c r="U51" s="643"/>
    </row>
    <row r="52" spans="2:21" ht="15" customHeight="1" thickBot="1">
      <c r="B52" s="862" t="s">
        <v>698</v>
      </c>
      <c r="C52" s="863"/>
      <c r="D52" s="863"/>
      <c r="E52" s="863"/>
      <c r="F52" s="863"/>
      <c r="G52" s="864"/>
      <c r="H52" s="706" t="s">
        <v>270</v>
      </c>
      <c r="I52" s="707"/>
      <c r="J52" s="707"/>
      <c r="K52" s="704" t="s">
        <v>111</v>
      </c>
      <c r="L52" s="705"/>
      <c r="M52" s="630" t="s">
        <v>50</v>
      </c>
      <c r="N52" s="631"/>
      <c r="O52" s="861" t="s">
        <v>365</v>
      </c>
      <c r="P52" s="861"/>
      <c r="Q52" s="861"/>
      <c r="R52" s="861"/>
      <c r="S52" s="861"/>
      <c r="T52" s="861"/>
      <c r="U52" s="743"/>
    </row>
    <row r="53" spans="2:21" ht="15" customHeight="1">
      <c r="B53" s="691" t="s">
        <v>112</v>
      </c>
      <c r="C53" s="692"/>
      <c r="D53" s="692"/>
      <c r="E53" s="692"/>
      <c r="F53" s="677" t="s">
        <v>113</v>
      </c>
      <c r="G53" s="678"/>
      <c r="H53" s="69" t="s">
        <v>114</v>
      </c>
      <c r="I53" s="70"/>
      <c r="J53" s="71"/>
      <c r="K53" s="708"/>
      <c r="L53" s="709"/>
      <c r="M53" s="72"/>
      <c r="N53" s="73"/>
      <c r="O53" s="877" t="s">
        <v>115</v>
      </c>
      <c r="P53" s="878"/>
      <c r="Q53" s="878"/>
      <c r="R53" s="878"/>
      <c r="S53" s="878"/>
      <c r="T53" s="879"/>
      <c r="U53" s="854" t="s">
        <v>109</v>
      </c>
    </row>
    <row r="54" spans="2:21" ht="15" customHeight="1" thickBot="1">
      <c r="B54" s="681" t="s">
        <v>116</v>
      </c>
      <c r="C54" s="682"/>
      <c r="D54" s="682" t="s">
        <v>117</v>
      </c>
      <c r="E54" s="682"/>
      <c r="F54" s="74" t="s">
        <v>109</v>
      </c>
      <c r="G54" s="75" t="s">
        <v>104</v>
      </c>
      <c r="H54" s="693" t="s">
        <v>190</v>
      </c>
      <c r="I54" s="694"/>
      <c r="J54" s="695"/>
      <c r="K54" s="683"/>
      <c r="L54" s="684"/>
      <c r="M54" s="687">
        <v>42020</v>
      </c>
      <c r="N54" s="688"/>
      <c r="O54" s="880"/>
      <c r="P54" s="881"/>
      <c r="Q54" s="881"/>
      <c r="R54" s="881"/>
      <c r="S54" s="881"/>
      <c r="T54" s="882"/>
      <c r="U54" s="855"/>
    </row>
    <row r="55" spans="2:21" ht="15" customHeight="1" thickBot="1">
      <c r="B55" s="679"/>
      <c r="C55" s="680"/>
      <c r="D55" s="680" t="s">
        <v>133</v>
      </c>
      <c r="E55" s="680"/>
      <c r="F55" s="76"/>
      <c r="G55" s="77" t="s">
        <v>133</v>
      </c>
      <c r="H55" s="696"/>
      <c r="I55" s="697"/>
      <c r="J55" s="698"/>
      <c r="K55" s="685"/>
      <c r="L55" s="686"/>
      <c r="M55" s="689"/>
      <c r="N55" s="690"/>
      <c r="O55" s="883" t="s">
        <v>118</v>
      </c>
      <c r="P55" s="884"/>
      <c r="Q55" s="884"/>
      <c r="R55" s="884"/>
      <c r="S55" s="884"/>
      <c r="T55" s="885"/>
      <c r="U55" s="78" t="s">
        <v>109</v>
      </c>
    </row>
    <row r="56" spans="2:21" ht="15" customHeight="1">
      <c r="B56" s="850" t="s">
        <v>697</v>
      </c>
      <c r="C56" s="851"/>
      <c r="D56" s="851"/>
      <c r="E56" s="851"/>
      <c r="F56" s="851"/>
      <c r="G56" s="852"/>
      <c r="H56" s="706" t="s">
        <v>271</v>
      </c>
      <c r="I56" s="707"/>
      <c r="J56" s="707"/>
      <c r="K56" s="704" t="s">
        <v>111</v>
      </c>
      <c r="L56" s="705"/>
      <c r="M56" s="630" t="s">
        <v>50</v>
      </c>
      <c r="N56" s="631"/>
      <c r="O56" s="7" t="s">
        <v>119</v>
      </c>
      <c r="P56" s="4"/>
      <c r="Q56" s="7"/>
      <c r="R56" s="1"/>
      <c r="S56" s="7"/>
      <c r="T56" s="1"/>
      <c r="U56" s="33"/>
    </row>
    <row r="57" spans="2:21" ht="15" customHeight="1">
      <c r="B57" s="691" t="s">
        <v>112</v>
      </c>
      <c r="C57" s="692"/>
      <c r="D57" s="692"/>
      <c r="E57" s="692"/>
      <c r="F57" s="677" t="s">
        <v>113</v>
      </c>
      <c r="G57" s="678"/>
      <c r="H57" s="69" t="s">
        <v>114</v>
      </c>
      <c r="I57" s="70"/>
      <c r="J57" s="71"/>
      <c r="K57" s="72"/>
      <c r="L57" s="71"/>
      <c r="M57" s="72"/>
      <c r="N57" s="73"/>
      <c r="O57" s="4" t="s">
        <v>120</v>
      </c>
      <c r="P57" s="4"/>
      <c r="Q57" s="7"/>
      <c r="R57" s="1"/>
      <c r="S57" s="7"/>
      <c r="T57" s="39"/>
      <c r="U57" s="79"/>
    </row>
    <row r="58" spans="2:21" ht="15" customHeight="1">
      <c r="B58" s="681" t="s">
        <v>116</v>
      </c>
      <c r="C58" s="682"/>
      <c r="D58" s="682" t="s">
        <v>117</v>
      </c>
      <c r="E58" s="682"/>
      <c r="F58" s="74" t="s">
        <v>109</v>
      </c>
      <c r="G58" s="75" t="s">
        <v>104</v>
      </c>
      <c r="H58" s="693" t="s">
        <v>191</v>
      </c>
      <c r="I58" s="694"/>
      <c r="J58" s="695"/>
      <c r="K58" s="683"/>
      <c r="L58" s="684"/>
      <c r="M58" s="687">
        <v>42022</v>
      </c>
      <c r="N58" s="688"/>
      <c r="O58" s="4"/>
      <c r="P58" s="35" t="s">
        <v>116</v>
      </c>
      <c r="Q58" s="80"/>
      <c r="R58" s="4"/>
      <c r="S58" s="35" t="s">
        <v>113</v>
      </c>
      <c r="T58" s="80" t="s">
        <v>133</v>
      </c>
      <c r="U58" s="33"/>
    </row>
    <row r="59" spans="2:21" ht="15" customHeight="1" thickBot="1">
      <c r="B59" s="679"/>
      <c r="C59" s="680"/>
      <c r="D59" s="680" t="s">
        <v>133</v>
      </c>
      <c r="E59" s="680"/>
      <c r="F59" s="76"/>
      <c r="G59" s="77"/>
      <c r="H59" s="696"/>
      <c r="I59" s="697"/>
      <c r="J59" s="698"/>
      <c r="K59" s="685"/>
      <c r="L59" s="686"/>
      <c r="M59" s="689"/>
      <c r="N59" s="690"/>
      <c r="O59" s="81"/>
      <c r="P59" s="82"/>
      <c r="Q59" s="83"/>
      <c r="R59" s="83"/>
      <c r="S59" s="82"/>
      <c r="T59" s="83"/>
      <c r="U59" s="84"/>
    </row>
    <row r="60" spans="2:21" ht="15" customHeight="1">
      <c r="B60" s="873" t="s">
        <v>121</v>
      </c>
      <c r="C60" s="856"/>
      <c r="D60" s="856"/>
      <c r="E60" s="856"/>
      <c r="F60" s="856"/>
      <c r="G60" s="857"/>
      <c r="H60" s="853" t="s">
        <v>273</v>
      </c>
      <c r="I60" s="705"/>
      <c r="J60" s="705"/>
      <c r="K60" s="704" t="s">
        <v>111</v>
      </c>
      <c r="L60" s="705"/>
      <c r="M60" s="630" t="s">
        <v>50</v>
      </c>
      <c r="N60" s="631"/>
      <c r="O60" s="4" t="s">
        <v>122</v>
      </c>
      <c r="P60" s="4"/>
      <c r="Q60" s="4"/>
      <c r="R60" s="4"/>
      <c r="S60" s="4"/>
      <c r="T60" s="856" t="s">
        <v>50</v>
      </c>
      <c r="U60" s="857"/>
    </row>
    <row r="61" spans="2:21" ht="15" customHeight="1">
      <c r="B61" s="664" t="s">
        <v>123</v>
      </c>
      <c r="C61" s="666">
        <v>54629</v>
      </c>
      <c r="D61" s="666"/>
      <c r="E61" s="668" t="s">
        <v>124</v>
      </c>
      <c r="F61" s="670">
        <v>42040</v>
      </c>
      <c r="G61" s="671"/>
      <c r="H61" s="693" t="s">
        <v>130</v>
      </c>
      <c r="I61" s="694"/>
      <c r="J61" s="695"/>
      <c r="K61" s="683"/>
      <c r="L61" s="684"/>
      <c r="M61" s="687">
        <v>42023</v>
      </c>
      <c r="N61" s="688"/>
      <c r="O61" s="865"/>
      <c r="P61" s="866"/>
      <c r="Q61" s="866"/>
      <c r="R61" s="866"/>
      <c r="S61" s="867"/>
      <c r="T61" s="866"/>
      <c r="U61" s="871"/>
    </row>
    <row r="62" spans="2:21" ht="15" customHeight="1" thickBot="1">
      <c r="B62" s="665"/>
      <c r="C62" s="667"/>
      <c r="D62" s="667"/>
      <c r="E62" s="669"/>
      <c r="F62" s="672"/>
      <c r="G62" s="673"/>
      <c r="H62" s="696"/>
      <c r="I62" s="697"/>
      <c r="J62" s="698"/>
      <c r="K62" s="685"/>
      <c r="L62" s="686"/>
      <c r="M62" s="689"/>
      <c r="N62" s="690"/>
      <c r="O62" s="868"/>
      <c r="P62" s="869"/>
      <c r="Q62" s="869"/>
      <c r="R62" s="869"/>
      <c r="S62" s="870"/>
      <c r="T62" s="869"/>
      <c r="U62" s="872"/>
    </row>
    <row r="63" spans="2:21">
      <c r="C63" s="5"/>
      <c r="D63" s="5"/>
      <c r="E63" s="5"/>
      <c r="F63" s="5"/>
      <c r="G63" s="5"/>
      <c r="H63" s="5"/>
      <c r="J63" s="5"/>
      <c r="K63" s="5"/>
      <c r="L63" s="5"/>
      <c r="N63" s="5"/>
      <c r="O63" s="5"/>
      <c r="P63" s="5"/>
      <c r="Q63" s="5"/>
      <c r="R63" s="5"/>
      <c r="S63" s="5"/>
      <c r="T63" s="5"/>
    </row>
  </sheetData>
  <mergeCells count="192">
    <mergeCell ref="K37:K38"/>
    <mergeCell ref="J37:J38"/>
    <mergeCell ref="I37:I38"/>
    <mergeCell ref="H37:H38"/>
    <mergeCell ref="G37:G38"/>
    <mergeCell ref="F37:F38"/>
    <mergeCell ref="F46:F47"/>
    <mergeCell ref="G46:G47"/>
    <mergeCell ref="H46:H47"/>
    <mergeCell ref="I46:I47"/>
    <mergeCell ref="J46:J47"/>
    <mergeCell ref="K46:K47"/>
    <mergeCell ref="F49:F50"/>
    <mergeCell ref="G49:G50"/>
    <mergeCell ref="H49:H50"/>
    <mergeCell ref="I49:I50"/>
    <mergeCell ref="J49:J50"/>
    <mergeCell ref="K49:K50"/>
    <mergeCell ref="I40:I41"/>
    <mergeCell ref="J40:J41"/>
    <mergeCell ref="K40:K41"/>
    <mergeCell ref="F43:F44"/>
    <mergeCell ref="G43:G44"/>
    <mergeCell ref="H43:H44"/>
    <mergeCell ref="I43:I44"/>
    <mergeCell ref="J43:J44"/>
    <mergeCell ref="K43:K44"/>
    <mergeCell ref="K28:K29"/>
    <mergeCell ref="J28:J29"/>
    <mergeCell ref="I28:I29"/>
    <mergeCell ref="H28:H29"/>
    <mergeCell ref="G28:G29"/>
    <mergeCell ref="F28:F29"/>
    <mergeCell ref="K31:K32"/>
    <mergeCell ref="J31:J32"/>
    <mergeCell ref="I31:I32"/>
    <mergeCell ref="H31:H32"/>
    <mergeCell ref="G31:G32"/>
    <mergeCell ref="F31:F32"/>
    <mergeCell ref="M60:N60"/>
    <mergeCell ref="Q38:S38"/>
    <mergeCell ref="N41:P41"/>
    <mergeCell ref="N50:P50"/>
    <mergeCell ref="Q50:S50"/>
    <mergeCell ref="Q41:S41"/>
    <mergeCell ref="N44:P44"/>
    <mergeCell ref="Q44:S44"/>
    <mergeCell ref="N47:P47"/>
    <mergeCell ref="Q47:S47"/>
    <mergeCell ref="L48:M50"/>
    <mergeCell ref="Q29:S29"/>
    <mergeCell ref="N32:P32"/>
    <mergeCell ref="Q32:S32"/>
    <mergeCell ref="N35:P35"/>
    <mergeCell ref="Q35:S35"/>
    <mergeCell ref="N29:P29"/>
    <mergeCell ref="O53:T54"/>
    <mergeCell ref="O55:T55"/>
    <mergeCell ref="M54:N55"/>
    <mergeCell ref="U53:U54"/>
    <mergeCell ref="T60:U60"/>
    <mergeCell ref="N38:P38"/>
    <mergeCell ref="M52:N52"/>
    <mergeCell ref="O52:U52"/>
    <mergeCell ref="B51:U51"/>
    <mergeCell ref="B52:G52"/>
    <mergeCell ref="C48:E48"/>
    <mergeCell ref="B61:B62"/>
    <mergeCell ref="C61:D62"/>
    <mergeCell ref="E61:E62"/>
    <mergeCell ref="F61:G62"/>
    <mergeCell ref="O61:S62"/>
    <mergeCell ref="T61:U62"/>
    <mergeCell ref="B60:G60"/>
    <mergeCell ref="C40:E40"/>
    <mergeCell ref="C41:E41"/>
    <mergeCell ref="C43:E43"/>
    <mergeCell ref="C44:E44"/>
    <mergeCell ref="F57:G57"/>
    <mergeCell ref="B59:C59"/>
    <mergeCell ref="D59:E59"/>
    <mergeCell ref="B58:C58"/>
    <mergeCell ref="C47:E47"/>
    <mergeCell ref="H58:J59"/>
    <mergeCell ref="K58:L59"/>
    <mergeCell ref="H52:J52"/>
    <mergeCell ref="B57:E57"/>
    <mergeCell ref="C32:E32"/>
    <mergeCell ref="C34:E34"/>
    <mergeCell ref="C35:E35"/>
    <mergeCell ref="C37:E37"/>
    <mergeCell ref="C38:E38"/>
    <mergeCell ref="C46:E46"/>
    <mergeCell ref="F53:G53"/>
    <mergeCell ref="K54:L55"/>
    <mergeCell ref="K53:L53"/>
    <mergeCell ref="H54:J55"/>
    <mergeCell ref="C49:E49"/>
    <mergeCell ref="K34:K35"/>
    <mergeCell ref="J34:J35"/>
    <mergeCell ref="I34:I35"/>
    <mergeCell ref="H34:H35"/>
    <mergeCell ref="G34:G35"/>
    <mergeCell ref="F34:F35"/>
    <mergeCell ref="F40:F41"/>
    <mergeCell ref="G40:G41"/>
    <mergeCell ref="H40:H41"/>
    <mergeCell ref="B24:B26"/>
    <mergeCell ref="B45:B47"/>
    <mergeCell ref="B27:B29"/>
    <mergeCell ref="K61:L62"/>
    <mergeCell ref="M61:N62"/>
    <mergeCell ref="B53:E53"/>
    <mergeCell ref="B55:C55"/>
    <mergeCell ref="D55:E55"/>
    <mergeCell ref="B54:C54"/>
    <mergeCell ref="D54:E54"/>
    <mergeCell ref="B36:B38"/>
    <mergeCell ref="B39:B41"/>
    <mergeCell ref="C24:E26"/>
    <mergeCell ref="F24:H25"/>
    <mergeCell ref="D58:E58"/>
    <mergeCell ref="M56:N56"/>
    <mergeCell ref="B56:G56"/>
    <mergeCell ref="M58:N59"/>
    <mergeCell ref="H56:J56"/>
    <mergeCell ref="H61:J62"/>
    <mergeCell ref="H60:J60"/>
    <mergeCell ref="K60:L60"/>
    <mergeCell ref="K52:L52"/>
    <mergeCell ref="K56:L56"/>
    <mergeCell ref="S17:U17"/>
    <mergeCell ref="B48:B50"/>
    <mergeCell ref="C50:E50"/>
    <mergeCell ref="N20:R22"/>
    <mergeCell ref="J12:O13"/>
    <mergeCell ref="P12:P13"/>
    <mergeCell ref="Q12:R13"/>
    <mergeCell ref="L24:M26"/>
    <mergeCell ref="F20:K22"/>
    <mergeCell ref="B20:E23"/>
    <mergeCell ref="N23:S23"/>
    <mergeCell ref="N24:P25"/>
    <mergeCell ref="I24:K25"/>
    <mergeCell ref="S14:U14"/>
    <mergeCell ref="Q24:S25"/>
    <mergeCell ref="U25:U26"/>
    <mergeCell ref="T23:U23"/>
    <mergeCell ref="S18:U19"/>
    <mergeCell ref="T24:T26"/>
    <mergeCell ref="M17:R17"/>
    <mergeCell ref="S15:U16"/>
    <mergeCell ref="M15:R16"/>
    <mergeCell ref="B30:B32"/>
    <mergeCell ref="B33:B35"/>
    <mergeCell ref="J10:O10"/>
    <mergeCell ref="J7:O7"/>
    <mergeCell ref="S7:U7"/>
    <mergeCell ref="J11:O11"/>
    <mergeCell ref="P8:R10"/>
    <mergeCell ref="J8:O8"/>
    <mergeCell ref="B14:L14"/>
    <mergeCell ref="B9:I9"/>
    <mergeCell ref="B10:I10"/>
    <mergeCell ref="S11:U13"/>
    <mergeCell ref="J9:O9"/>
    <mergeCell ref="B8:I8"/>
    <mergeCell ref="B11:I11"/>
    <mergeCell ref="F23:M23"/>
    <mergeCell ref="M18:R19"/>
    <mergeCell ref="B42:B44"/>
    <mergeCell ref="L30:M32"/>
    <mergeCell ref="B7:I7"/>
    <mergeCell ref="C45:E45"/>
    <mergeCell ref="L45:M47"/>
    <mergeCell ref="C36:E36"/>
    <mergeCell ref="L36:M38"/>
    <mergeCell ref="C39:E39"/>
    <mergeCell ref="L39:M41"/>
    <mergeCell ref="B12:I13"/>
    <mergeCell ref="L27:M29"/>
    <mergeCell ref="C27:E27"/>
    <mergeCell ref="C28:E28"/>
    <mergeCell ref="C42:E42"/>
    <mergeCell ref="L42:M44"/>
    <mergeCell ref="C30:E30"/>
    <mergeCell ref="C33:E33"/>
    <mergeCell ref="L33:M35"/>
    <mergeCell ref="C29:E29"/>
    <mergeCell ref="C31:E31"/>
    <mergeCell ref="P7:R7"/>
    <mergeCell ref="M14:R14"/>
  </mergeCells>
  <phoneticPr fontId="0" type="noConversion"/>
  <conditionalFormatting sqref="G49:K49">
    <cfRule type="cellIs" priority="1" operator="equal">
      <formula>"Select OK or NC"</formula>
    </cfRule>
    <cfRule type="cellIs" dxfId="101" priority="2" operator="equal">
      <formula>"NC"</formula>
    </cfRule>
    <cfRule type="cellIs" dxfId="100" priority="3" operator="equal">
      <formula>"OK"</formula>
    </cfRule>
  </conditionalFormatting>
  <conditionalFormatting sqref="F28">
    <cfRule type="cellIs" priority="130" operator="equal">
      <formula>"Select OK or NC"</formula>
    </cfRule>
    <cfRule type="cellIs" dxfId="99" priority="131" operator="equal">
      <formula>"NC"</formula>
    </cfRule>
    <cfRule type="cellIs" dxfId="98" priority="132" operator="equal">
      <formula>"OK"</formula>
    </cfRule>
  </conditionalFormatting>
  <conditionalFormatting sqref="G28:K28">
    <cfRule type="cellIs" priority="127" operator="equal">
      <formula>"Select OK or NC"</formula>
    </cfRule>
    <cfRule type="cellIs" dxfId="97" priority="128" operator="equal">
      <formula>"NC"</formula>
    </cfRule>
    <cfRule type="cellIs" dxfId="96" priority="129" operator="equal">
      <formula>"OK"</formula>
    </cfRule>
  </conditionalFormatting>
  <conditionalFormatting sqref="F31">
    <cfRule type="cellIs" priority="124" operator="equal">
      <formula>"Select OK or NC"</formula>
    </cfRule>
    <cfRule type="cellIs" dxfId="95" priority="125" operator="equal">
      <formula>"NC"</formula>
    </cfRule>
    <cfRule type="cellIs" dxfId="94" priority="126" operator="equal">
      <formula>"OK"</formula>
    </cfRule>
  </conditionalFormatting>
  <conditionalFormatting sqref="G31:K31">
    <cfRule type="cellIs" priority="121" operator="equal">
      <formula>"Select OK or NC"</formula>
    </cfRule>
    <cfRule type="cellIs" dxfId="93" priority="122" operator="equal">
      <formula>"NC"</formula>
    </cfRule>
    <cfRule type="cellIs" dxfId="92" priority="123" operator="equal">
      <formula>"OK"</formula>
    </cfRule>
  </conditionalFormatting>
  <conditionalFormatting sqref="F37">
    <cfRule type="cellIs" priority="118" operator="equal">
      <formula>"Select OK or NC"</formula>
    </cfRule>
    <cfRule type="cellIs" dxfId="91" priority="119" operator="equal">
      <formula>"NC"</formula>
    </cfRule>
    <cfRule type="cellIs" dxfId="90" priority="120" operator="equal">
      <formula>"OK"</formula>
    </cfRule>
  </conditionalFormatting>
  <conditionalFormatting sqref="G37:K37">
    <cfRule type="cellIs" priority="115" operator="equal">
      <formula>"Select OK or NC"</formula>
    </cfRule>
    <cfRule type="cellIs" dxfId="89" priority="116" operator="equal">
      <formula>"NC"</formula>
    </cfRule>
    <cfRule type="cellIs" dxfId="88" priority="117" operator="equal">
      <formula>"OK"</formula>
    </cfRule>
  </conditionalFormatting>
  <conditionalFormatting sqref="F49">
    <cfRule type="cellIs" priority="4" operator="equal">
      <formula>"Select OK or NC"</formula>
    </cfRule>
    <cfRule type="cellIs" dxfId="87" priority="5" operator="equal">
      <formula>"NC"</formula>
    </cfRule>
    <cfRule type="cellIs" dxfId="86" priority="6" operator="equal">
      <formula>"OK"</formula>
    </cfRule>
  </conditionalFormatting>
  <conditionalFormatting sqref="F34">
    <cfRule type="cellIs" priority="82" operator="equal">
      <formula>"Select OK or NC"</formula>
    </cfRule>
    <cfRule type="cellIs" dxfId="85" priority="83" operator="equal">
      <formula>"NC"</formula>
    </cfRule>
    <cfRule type="cellIs" dxfId="84" priority="84" operator="equal">
      <formula>"OK"</formula>
    </cfRule>
  </conditionalFormatting>
  <conditionalFormatting sqref="G34:K34">
    <cfRule type="cellIs" priority="79" operator="equal">
      <formula>"Select OK or NC"</formula>
    </cfRule>
    <cfRule type="cellIs" dxfId="83" priority="80" operator="equal">
      <formula>"NC"</formula>
    </cfRule>
    <cfRule type="cellIs" dxfId="82" priority="81" operator="equal">
      <formula>"OK"</formula>
    </cfRule>
  </conditionalFormatting>
  <conditionalFormatting sqref="N34">
    <cfRule type="cellIs" priority="76" operator="equal">
      <formula>"Select OK or NC"</formula>
    </cfRule>
    <cfRule type="cellIs" dxfId="81" priority="77" operator="equal">
      <formula>"NC"</formula>
    </cfRule>
    <cfRule type="cellIs" dxfId="80" priority="78" operator="equal">
      <formula>"OK"</formula>
    </cfRule>
  </conditionalFormatting>
  <conditionalFormatting sqref="O34:S34">
    <cfRule type="cellIs" priority="73" operator="equal">
      <formula>"Select OK or NC"</formula>
    </cfRule>
    <cfRule type="cellIs" dxfId="79" priority="74" operator="equal">
      <formula>"NC"</formula>
    </cfRule>
    <cfRule type="cellIs" dxfId="78" priority="75" operator="equal">
      <formula>"OK"</formula>
    </cfRule>
  </conditionalFormatting>
  <conditionalFormatting sqref="N46">
    <cfRule type="cellIs" priority="70" operator="equal">
      <formula>"Select OK or NC"</formula>
    </cfRule>
    <cfRule type="cellIs" dxfId="77" priority="71" operator="equal">
      <formula>"NC"</formula>
    </cfRule>
    <cfRule type="cellIs" dxfId="76" priority="72" operator="equal">
      <formula>"OK"</formula>
    </cfRule>
  </conditionalFormatting>
  <conditionalFormatting sqref="O46:S46">
    <cfRule type="cellIs" priority="67" operator="equal">
      <formula>"Select OK or NC"</formula>
    </cfRule>
    <cfRule type="cellIs" dxfId="75" priority="68" operator="equal">
      <formula>"NC"</formula>
    </cfRule>
    <cfRule type="cellIs" dxfId="74" priority="69" operator="equal">
      <formula>"OK"</formula>
    </cfRule>
  </conditionalFormatting>
  <conditionalFormatting sqref="N40">
    <cfRule type="cellIs" priority="64" operator="equal">
      <formula>"Select OK or NC"</formula>
    </cfRule>
    <cfRule type="cellIs" dxfId="73" priority="65" operator="equal">
      <formula>"NC"</formula>
    </cfRule>
    <cfRule type="cellIs" dxfId="72" priority="66" operator="equal">
      <formula>"OK"</formula>
    </cfRule>
  </conditionalFormatting>
  <conditionalFormatting sqref="O40:S40">
    <cfRule type="cellIs" priority="61" operator="equal">
      <formula>"Select OK or NC"</formula>
    </cfRule>
    <cfRule type="cellIs" dxfId="71" priority="62" operator="equal">
      <formula>"NC"</formula>
    </cfRule>
    <cfRule type="cellIs" dxfId="70" priority="63" operator="equal">
      <formula>"OK"</formula>
    </cfRule>
  </conditionalFormatting>
  <conditionalFormatting sqref="N28">
    <cfRule type="cellIs" priority="58" operator="equal">
      <formula>"Select OK or NC"</formula>
    </cfRule>
    <cfRule type="cellIs" dxfId="69" priority="59" operator="equal">
      <formula>"NC"</formula>
    </cfRule>
    <cfRule type="cellIs" dxfId="68" priority="60" operator="equal">
      <formula>"OK"</formula>
    </cfRule>
  </conditionalFormatting>
  <conditionalFormatting sqref="O28:S28">
    <cfRule type="cellIs" priority="55" operator="equal">
      <formula>"Select OK or NC"</formula>
    </cfRule>
    <cfRule type="cellIs" dxfId="67" priority="56" operator="equal">
      <formula>"NC"</formula>
    </cfRule>
    <cfRule type="cellIs" dxfId="66" priority="57" operator="equal">
      <formula>"OK"</formula>
    </cfRule>
  </conditionalFormatting>
  <conditionalFormatting sqref="N37">
    <cfRule type="cellIs" priority="52" operator="equal">
      <formula>"Select OK or NC"</formula>
    </cfRule>
    <cfRule type="cellIs" dxfId="65" priority="53" operator="equal">
      <formula>"NC"</formula>
    </cfRule>
    <cfRule type="cellIs" dxfId="64" priority="54" operator="equal">
      <formula>"OK"</formula>
    </cfRule>
  </conditionalFormatting>
  <conditionalFormatting sqref="O37">
    <cfRule type="cellIs" priority="49" operator="equal">
      <formula>"Select OK or NC"</formula>
    </cfRule>
    <cfRule type="cellIs" dxfId="63" priority="50" operator="equal">
      <formula>"NC"</formula>
    </cfRule>
    <cfRule type="cellIs" dxfId="62" priority="51" operator="equal">
      <formula>"OK"</formula>
    </cfRule>
  </conditionalFormatting>
  <conditionalFormatting sqref="P37:S37">
    <cfRule type="cellIs" priority="46" operator="equal">
      <formula>"Select OK or NC"</formula>
    </cfRule>
    <cfRule type="cellIs" dxfId="61" priority="47" operator="equal">
      <formula>"NC"</formula>
    </cfRule>
    <cfRule type="cellIs" dxfId="60" priority="48" operator="equal">
      <formula>"OK"</formula>
    </cfRule>
  </conditionalFormatting>
  <conditionalFormatting sqref="N49">
    <cfRule type="cellIs" priority="43" operator="equal">
      <formula>"Select OK or NC"</formula>
    </cfRule>
    <cfRule type="cellIs" dxfId="59" priority="44" operator="equal">
      <formula>"NC"</formula>
    </cfRule>
    <cfRule type="cellIs" dxfId="58" priority="45" operator="equal">
      <formula>"OK"</formula>
    </cfRule>
  </conditionalFormatting>
  <conditionalFormatting sqref="O49">
    <cfRule type="cellIs" priority="40" operator="equal">
      <formula>"Select OK or NC"</formula>
    </cfRule>
    <cfRule type="cellIs" dxfId="57" priority="41" operator="equal">
      <formula>"NC"</formula>
    </cfRule>
    <cfRule type="cellIs" dxfId="56" priority="42" operator="equal">
      <formula>"OK"</formula>
    </cfRule>
  </conditionalFormatting>
  <conditionalFormatting sqref="P49:S49">
    <cfRule type="cellIs" priority="37" operator="equal">
      <formula>"Select OK or NC"</formula>
    </cfRule>
    <cfRule type="cellIs" dxfId="55" priority="38" operator="equal">
      <formula>"NC"</formula>
    </cfRule>
    <cfRule type="cellIs" dxfId="54" priority="39" operator="equal">
      <formula>"OK"</formula>
    </cfRule>
  </conditionalFormatting>
  <conditionalFormatting sqref="N43">
    <cfRule type="cellIs" priority="34" operator="equal">
      <formula>"Select OK or NC"</formula>
    </cfRule>
    <cfRule type="cellIs" dxfId="53" priority="35" operator="equal">
      <formula>"NC"</formula>
    </cfRule>
    <cfRule type="cellIs" dxfId="52" priority="36" operator="equal">
      <formula>"OK"</formula>
    </cfRule>
  </conditionalFormatting>
  <conditionalFormatting sqref="O43:S43">
    <cfRule type="cellIs" priority="31" operator="equal">
      <formula>"Select OK or NC"</formula>
    </cfRule>
    <cfRule type="cellIs" dxfId="51" priority="32" operator="equal">
      <formula>"NC"</formula>
    </cfRule>
    <cfRule type="cellIs" dxfId="50" priority="33" operator="equal">
      <formula>"OK"</formula>
    </cfRule>
  </conditionalFormatting>
  <conditionalFormatting sqref="N31">
    <cfRule type="cellIs" priority="28" operator="equal">
      <formula>"Select OK or NC"</formula>
    </cfRule>
    <cfRule type="cellIs" dxfId="49" priority="29" operator="equal">
      <formula>"NC"</formula>
    </cfRule>
    <cfRule type="cellIs" dxfId="48" priority="30" operator="equal">
      <formula>"OK"</formula>
    </cfRule>
  </conditionalFormatting>
  <conditionalFormatting sqref="O31:S31">
    <cfRule type="cellIs" priority="25" operator="equal">
      <formula>"Select OK or NC"</formula>
    </cfRule>
    <cfRule type="cellIs" dxfId="47" priority="26" operator="equal">
      <formula>"NC"</formula>
    </cfRule>
    <cfRule type="cellIs" dxfId="46" priority="27" operator="equal">
      <formula>"OK"</formula>
    </cfRule>
  </conditionalFormatting>
  <conditionalFormatting sqref="F40">
    <cfRule type="cellIs" priority="22" operator="equal">
      <formula>"Select OK or NC"</formula>
    </cfRule>
    <cfRule type="cellIs" dxfId="45" priority="23" operator="equal">
      <formula>"NC"</formula>
    </cfRule>
    <cfRule type="cellIs" dxfId="44" priority="24" operator="equal">
      <formula>"OK"</formula>
    </cfRule>
  </conditionalFormatting>
  <conditionalFormatting sqref="G40:K40">
    <cfRule type="cellIs" priority="19" operator="equal">
      <formula>"Select OK or NC"</formula>
    </cfRule>
    <cfRule type="cellIs" dxfId="43" priority="20" operator="equal">
      <formula>"NC"</formula>
    </cfRule>
    <cfRule type="cellIs" dxfId="42" priority="21" operator="equal">
      <formula>"OK"</formula>
    </cfRule>
  </conditionalFormatting>
  <conditionalFormatting sqref="F43">
    <cfRule type="cellIs" priority="16" operator="equal">
      <formula>"Select OK or NC"</formula>
    </cfRule>
    <cfRule type="cellIs" dxfId="41" priority="17" operator="equal">
      <formula>"NC"</formula>
    </cfRule>
    <cfRule type="cellIs" dxfId="40" priority="18" operator="equal">
      <formula>"OK"</formula>
    </cfRule>
  </conditionalFormatting>
  <conditionalFormatting sqref="G43:K43">
    <cfRule type="cellIs" priority="13" operator="equal">
      <formula>"Select OK or NC"</formula>
    </cfRule>
    <cfRule type="cellIs" dxfId="39" priority="14" operator="equal">
      <formula>"NC"</formula>
    </cfRule>
    <cfRule type="cellIs" dxfId="38" priority="15" operator="equal">
      <formula>"OK"</formula>
    </cfRule>
  </conditionalFormatting>
  <conditionalFormatting sqref="F46">
    <cfRule type="cellIs" priority="10" operator="equal">
      <formula>"Select OK or NC"</formula>
    </cfRule>
    <cfRule type="cellIs" dxfId="37" priority="11" operator="equal">
      <formula>"NC"</formula>
    </cfRule>
    <cfRule type="cellIs" dxfId="36" priority="12" operator="equal">
      <formula>"OK"</formula>
    </cfRule>
  </conditionalFormatting>
  <conditionalFormatting sqref="G46:K46">
    <cfRule type="cellIs" priority="7" operator="equal">
      <formula>"Select OK or NC"</formula>
    </cfRule>
    <cfRule type="cellIs" dxfId="35" priority="8" operator="equal">
      <formula>"NC"</formula>
    </cfRule>
    <cfRule type="cellIs" dxfId="34" priority="9" operator="equal">
      <formula>"OK"</formula>
    </cfRule>
  </conditionalFormatting>
  <dataValidations count="1">
    <dataValidation type="list" allowBlank="1" showInputMessage="1" showErrorMessage="1" sqref="F28:K28 F31:K31 F37:K37 N31:S31 F40:K40 F43:K43 F46:K46 F34:K34 N34:S34 N46:S46 N40:S40 N28:S28 N37:S37 N49:S49 N43:S43 F49:K49" xr:uid="{00000000-0002-0000-0300-000000000000}">
      <formula1>"Select OK or NC, OK, NC"</formula1>
    </dataValidation>
  </dataValidations>
  <printOptions horizontalCentered="1" verticalCentered="1"/>
  <pageMargins left="0.5" right="0.75" top="0.5" bottom="0.33" header="0.5" footer="0.17"/>
  <pageSetup scale="61" orientation="landscape" r:id="rId1"/>
  <headerFooter alignWithMargins="0">
    <oddFooter>&amp;LForm NPD 3.6 (rev. 0) 04/10/02</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FF00"/>
    <pageSetUpPr fitToPage="1"/>
  </sheetPr>
  <dimension ref="A1:H42"/>
  <sheetViews>
    <sheetView zoomScale="70" zoomScaleNormal="70" workbookViewId="0">
      <selection activeCell="N11" sqref="N11"/>
    </sheetView>
  </sheetViews>
  <sheetFormatPr baseColWidth="10" defaultColWidth="11.5" defaultRowHeight="16"/>
  <cols>
    <col min="1" max="1" width="9.6640625" style="295" customWidth="1"/>
    <col min="2" max="2" width="59.6640625" style="295" customWidth="1"/>
    <col min="3" max="3" width="21.6640625" style="295" customWidth="1"/>
    <col min="4" max="4" width="20.6640625" style="295" customWidth="1"/>
    <col min="5" max="8" width="10.6640625" style="295" customWidth="1"/>
    <col min="9" max="16384" width="11.5" style="295"/>
  </cols>
  <sheetData>
    <row r="1" spans="1:8">
      <c r="A1" s="292"/>
      <c r="B1" s="293"/>
      <c r="C1" s="294"/>
      <c r="D1" s="294"/>
      <c r="E1" s="294"/>
      <c r="F1" s="292"/>
      <c r="G1" s="292"/>
    </row>
    <row r="2" spans="1:8">
      <c r="A2" s="292"/>
      <c r="B2" s="293"/>
      <c r="C2" s="296"/>
      <c r="D2" s="294"/>
      <c r="E2" s="294"/>
      <c r="F2" s="292"/>
      <c r="G2" s="292"/>
    </row>
    <row r="3" spans="1:8" ht="20">
      <c r="A3" s="292"/>
      <c r="B3" s="253"/>
      <c r="C3" s="297" t="s">
        <v>0</v>
      </c>
      <c r="D3" s="298"/>
      <c r="E3" s="294"/>
      <c r="F3" s="292"/>
      <c r="G3" s="292"/>
    </row>
    <row r="4" spans="1:8" ht="31.5" customHeight="1">
      <c r="A4" s="299"/>
      <c r="B4" s="300"/>
      <c r="C4" s="301" t="s">
        <v>2</v>
      </c>
      <c r="D4" s="301" t="s">
        <v>3</v>
      </c>
      <c r="E4" s="886" t="s">
        <v>4</v>
      </c>
      <c r="F4" s="886"/>
      <c r="G4" s="886" t="s">
        <v>5</v>
      </c>
      <c r="H4" s="886"/>
    </row>
    <row r="5" spans="1:8" ht="94.5" customHeight="1">
      <c r="A5" s="300" t="s">
        <v>381</v>
      </c>
      <c r="B5" s="300" t="s">
        <v>1</v>
      </c>
      <c r="C5" s="301" t="s">
        <v>307</v>
      </c>
      <c r="D5" s="301" t="s">
        <v>308</v>
      </c>
      <c r="E5" s="886" t="s">
        <v>309</v>
      </c>
      <c r="F5" s="886"/>
      <c r="G5" s="886" t="s">
        <v>310</v>
      </c>
      <c r="H5" s="886"/>
    </row>
    <row r="6" spans="1:8" ht="20" customHeight="1">
      <c r="A6" s="302" t="s">
        <v>7</v>
      </c>
      <c r="B6" s="303" t="s">
        <v>73</v>
      </c>
      <c r="C6" s="304" t="s">
        <v>6</v>
      </c>
      <c r="D6" s="312" t="s">
        <v>6</v>
      </c>
      <c r="E6" s="304" t="s">
        <v>6</v>
      </c>
      <c r="F6" s="887" t="s">
        <v>431</v>
      </c>
      <c r="G6" s="304" t="s">
        <v>6</v>
      </c>
      <c r="H6" s="887" t="s">
        <v>431</v>
      </c>
    </row>
    <row r="7" spans="1:8" ht="20" customHeight="1">
      <c r="A7" s="302" t="s">
        <v>9</v>
      </c>
      <c r="B7" s="303" t="s">
        <v>74</v>
      </c>
      <c r="C7" s="304" t="s">
        <v>6</v>
      </c>
      <c r="D7" s="312" t="s">
        <v>6</v>
      </c>
      <c r="E7" s="304" t="s">
        <v>6</v>
      </c>
      <c r="F7" s="888"/>
      <c r="G7" s="304" t="s">
        <v>6</v>
      </c>
      <c r="H7" s="888"/>
    </row>
    <row r="8" spans="1:8" ht="20" customHeight="1">
      <c r="A8" s="302" t="s">
        <v>10</v>
      </c>
      <c r="B8" s="303" t="s">
        <v>11</v>
      </c>
      <c r="C8" s="304" t="s">
        <v>6</v>
      </c>
      <c r="D8" s="312" t="s">
        <v>6</v>
      </c>
      <c r="E8" s="304" t="s">
        <v>6</v>
      </c>
      <c r="F8" s="888"/>
      <c r="G8" s="304" t="s">
        <v>6</v>
      </c>
      <c r="H8" s="888"/>
    </row>
    <row r="9" spans="1:8" ht="20" customHeight="1">
      <c r="A9" s="302" t="s">
        <v>12</v>
      </c>
      <c r="B9" s="303" t="s">
        <v>432</v>
      </c>
      <c r="C9" s="304"/>
      <c r="D9" s="312" t="s">
        <v>6</v>
      </c>
      <c r="E9" s="304" t="s">
        <v>6</v>
      </c>
      <c r="F9" s="888"/>
      <c r="G9" s="304" t="s">
        <v>6</v>
      </c>
      <c r="H9" s="888"/>
    </row>
    <row r="10" spans="1:8" ht="20" customHeight="1">
      <c r="A10" s="302" t="s">
        <v>14</v>
      </c>
      <c r="B10" s="303" t="s">
        <v>262</v>
      </c>
      <c r="C10" s="304" t="s">
        <v>6</v>
      </c>
      <c r="D10" s="312" t="s">
        <v>6</v>
      </c>
      <c r="E10" s="304" t="s">
        <v>6</v>
      </c>
      <c r="F10" s="888"/>
      <c r="G10" s="304" t="s">
        <v>6</v>
      </c>
      <c r="H10" s="888"/>
    </row>
    <row r="11" spans="1:8" ht="20" customHeight="1">
      <c r="A11" s="302" t="s">
        <v>16</v>
      </c>
      <c r="B11" s="305" t="s">
        <v>263</v>
      </c>
      <c r="C11" s="304" t="s">
        <v>6</v>
      </c>
      <c r="D11" s="312" t="s">
        <v>6</v>
      </c>
      <c r="E11" s="304" t="s">
        <v>6</v>
      </c>
      <c r="F11" s="888"/>
      <c r="G11" s="304" t="s">
        <v>6</v>
      </c>
      <c r="H11" s="888"/>
    </row>
    <row r="12" spans="1:8" ht="20" customHeight="1">
      <c r="A12" s="302" t="s">
        <v>17</v>
      </c>
      <c r="B12" s="305" t="s">
        <v>266</v>
      </c>
      <c r="C12" s="304" t="s">
        <v>6</v>
      </c>
      <c r="D12" s="312" t="s">
        <v>6</v>
      </c>
      <c r="E12" s="304" t="s">
        <v>6</v>
      </c>
      <c r="F12" s="888"/>
      <c r="G12" s="304" t="s">
        <v>6</v>
      </c>
      <c r="H12" s="888"/>
    </row>
    <row r="13" spans="1:8" ht="20" customHeight="1">
      <c r="A13" s="302" t="s">
        <v>19</v>
      </c>
      <c r="B13" s="305" t="s">
        <v>376</v>
      </c>
      <c r="C13" s="304" t="s">
        <v>6</v>
      </c>
      <c r="D13" s="312" t="s">
        <v>6</v>
      </c>
      <c r="E13" s="304" t="s">
        <v>6</v>
      </c>
      <c r="F13" s="888"/>
      <c r="G13" s="304" t="s">
        <v>6</v>
      </c>
      <c r="H13" s="888"/>
    </row>
    <row r="14" spans="1:8" ht="20" customHeight="1">
      <c r="A14" s="302" t="s">
        <v>20</v>
      </c>
      <c r="B14" s="305" t="s">
        <v>394</v>
      </c>
      <c r="C14" s="304" t="s">
        <v>6</v>
      </c>
      <c r="D14" s="312" t="s">
        <v>6</v>
      </c>
      <c r="E14" s="304" t="s">
        <v>6</v>
      </c>
      <c r="F14" s="888"/>
      <c r="G14" s="304" t="s">
        <v>6</v>
      </c>
      <c r="H14" s="888"/>
    </row>
    <row r="15" spans="1:8" ht="20" customHeight="1">
      <c r="A15" s="302" t="s">
        <v>21</v>
      </c>
      <c r="B15" s="303" t="s">
        <v>384</v>
      </c>
      <c r="C15" s="304"/>
      <c r="D15" s="312" t="s">
        <v>6</v>
      </c>
      <c r="E15" s="304" t="s">
        <v>6</v>
      </c>
      <c r="F15" s="888"/>
      <c r="G15" s="304" t="s">
        <v>6</v>
      </c>
      <c r="H15" s="888"/>
    </row>
    <row r="16" spans="1:8" ht="20" customHeight="1">
      <c r="A16" s="302" t="s">
        <v>260</v>
      </c>
      <c r="B16" s="303" t="s">
        <v>75</v>
      </c>
      <c r="C16" s="304"/>
      <c r="D16" s="312" t="s">
        <v>6</v>
      </c>
      <c r="E16" s="304" t="s">
        <v>6</v>
      </c>
      <c r="F16" s="888"/>
      <c r="G16" s="304" t="s">
        <v>6</v>
      </c>
      <c r="H16" s="888"/>
    </row>
    <row r="17" spans="1:8" ht="20" customHeight="1">
      <c r="A17" s="302" t="s">
        <v>261</v>
      </c>
      <c r="B17" s="303" t="s">
        <v>386</v>
      </c>
      <c r="C17" s="304"/>
      <c r="D17" s="312" t="s">
        <v>6</v>
      </c>
      <c r="E17" s="304" t="s">
        <v>6</v>
      </c>
      <c r="F17" s="888"/>
      <c r="G17" s="304" t="s">
        <v>6</v>
      </c>
      <c r="H17" s="888"/>
    </row>
    <row r="18" spans="1:8" ht="20" customHeight="1">
      <c r="A18" s="302" t="s">
        <v>264</v>
      </c>
      <c r="B18" s="303" t="s">
        <v>388</v>
      </c>
      <c r="C18" s="304"/>
      <c r="D18" s="312" t="s">
        <v>6</v>
      </c>
      <c r="E18" s="304" t="s">
        <v>6</v>
      </c>
      <c r="F18" s="888"/>
      <c r="G18" s="304" t="s">
        <v>6</v>
      </c>
      <c r="H18" s="888"/>
    </row>
    <row r="19" spans="1:8" ht="20" customHeight="1">
      <c r="A19" s="302" t="s">
        <v>267</v>
      </c>
      <c r="B19" s="303" t="s">
        <v>390</v>
      </c>
      <c r="C19" s="304"/>
      <c r="D19" s="312" t="s">
        <v>6</v>
      </c>
      <c r="E19" s="304" t="s">
        <v>6</v>
      </c>
      <c r="F19" s="888"/>
      <c r="G19" s="304" t="s">
        <v>6</v>
      </c>
      <c r="H19" s="888"/>
    </row>
    <row r="20" spans="1:8" ht="20" customHeight="1">
      <c r="A20" s="302" t="s">
        <v>269</v>
      </c>
      <c r="B20" s="303" t="s">
        <v>13</v>
      </c>
      <c r="C20" s="304"/>
      <c r="D20" s="312"/>
      <c r="E20" s="304" t="s">
        <v>6</v>
      </c>
      <c r="F20" s="888"/>
      <c r="G20" s="304" t="s">
        <v>6</v>
      </c>
      <c r="H20" s="888"/>
    </row>
    <row r="21" spans="1:8" ht="20" customHeight="1">
      <c r="A21" s="302" t="s">
        <v>385</v>
      </c>
      <c r="B21" s="303" t="s">
        <v>15</v>
      </c>
      <c r="C21" s="304"/>
      <c r="D21" s="312"/>
      <c r="E21" s="304" t="s">
        <v>6</v>
      </c>
      <c r="F21" s="888"/>
      <c r="G21" s="304" t="s">
        <v>6</v>
      </c>
      <c r="H21" s="888"/>
    </row>
    <row r="22" spans="1:8" ht="20" customHeight="1">
      <c r="A22" s="302" t="s">
        <v>387</v>
      </c>
      <c r="B22" s="303" t="s">
        <v>18</v>
      </c>
      <c r="C22" s="304"/>
      <c r="D22" s="312"/>
      <c r="E22" s="304" t="s">
        <v>6</v>
      </c>
      <c r="F22" s="888"/>
      <c r="G22" s="304" t="s">
        <v>6</v>
      </c>
      <c r="H22" s="888"/>
    </row>
    <row r="23" spans="1:8" ht="20" customHeight="1">
      <c r="A23" s="302" t="s">
        <v>389</v>
      </c>
      <c r="B23" s="303" t="s">
        <v>268</v>
      </c>
      <c r="C23" s="304"/>
      <c r="D23" s="312"/>
      <c r="E23" s="304" t="s">
        <v>6</v>
      </c>
      <c r="F23" s="888"/>
      <c r="G23" s="304" t="s">
        <v>6</v>
      </c>
      <c r="H23" s="888"/>
    </row>
    <row r="24" spans="1:8" ht="20" customHeight="1">
      <c r="A24" s="302" t="s">
        <v>395</v>
      </c>
      <c r="B24" s="305" t="s">
        <v>265</v>
      </c>
      <c r="C24" s="304"/>
      <c r="D24" s="312"/>
      <c r="E24" s="304" t="s">
        <v>6</v>
      </c>
      <c r="F24" s="888"/>
      <c r="G24" s="304" t="s">
        <v>6</v>
      </c>
      <c r="H24" s="888"/>
    </row>
    <row r="25" spans="1:8" ht="20" customHeight="1">
      <c r="A25" s="302"/>
      <c r="B25" s="303" t="s">
        <v>310</v>
      </c>
      <c r="C25" s="304"/>
      <c r="D25" s="312"/>
      <c r="E25" s="304"/>
      <c r="F25" s="889"/>
      <c r="G25" s="304" t="s">
        <v>6</v>
      </c>
      <c r="H25" s="889"/>
    </row>
    <row r="26" spans="1:8" ht="15" customHeight="1">
      <c r="A26" s="890" t="s">
        <v>391</v>
      </c>
      <c r="B26" s="890"/>
      <c r="C26" s="890"/>
      <c r="D26" s="890"/>
      <c r="E26" s="890"/>
      <c r="F26" s="890"/>
      <c r="G26" s="890"/>
      <c r="H26" s="890"/>
    </row>
    <row r="27" spans="1:8" ht="15.75" customHeight="1">
      <c r="A27" s="890" t="s">
        <v>392</v>
      </c>
      <c r="B27" s="890"/>
      <c r="C27" s="890"/>
      <c r="D27" s="890"/>
      <c r="E27" s="890"/>
      <c r="F27" s="890"/>
      <c r="G27" s="890"/>
      <c r="H27" s="890"/>
    </row>
    <row r="28" spans="1:8" ht="15" customHeight="1">
      <c r="A28" s="890" t="s">
        <v>393</v>
      </c>
      <c r="B28" s="890"/>
      <c r="C28" s="890"/>
      <c r="D28" s="890"/>
      <c r="E28" s="890"/>
      <c r="F28" s="890"/>
      <c r="G28" s="890"/>
      <c r="H28" s="890"/>
    </row>
    <row r="29" spans="1:8">
      <c r="A29" s="890"/>
      <c r="B29" s="890"/>
      <c r="C29" s="890"/>
      <c r="D29" s="890"/>
      <c r="E29" s="890"/>
      <c r="F29" s="890"/>
      <c r="G29" s="890"/>
      <c r="H29" s="890"/>
    </row>
    <row r="30" spans="1:8">
      <c r="B30" s="306"/>
    </row>
    <row r="31" spans="1:8">
      <c r="B31" s="306"/>
    </row>
    <row r="32" spans="1:8">
      <c r="B32" s="306"/>
    </row>
    <row r="33" spans="2:2">
      <c r="B33" s="306"/>
    </row>
    <row r="34" spans="2:2">
      <c r="B34" s="306"/>
    </row>
    <row r="35" spans="2:2">
      <c r="B35" s="306"/>
    </row>
    <row r="36" spans="2:2">
      <c r="B36" s="306"/>
    </row>
    <row r="37" spans="2:2">
      <c r="B37" s="306"/>
    </row>
    <row r="38" spans="2:2">
      <c r="B38" s="306"/>
    </row>
    <row r="39" spans="2:2">
      <c r="B39" s="306"/>
    </row>
    <row r="40" spans="2:2">
      <c r="B40" s="306"/>
    </row>
    <row r="41" spans="2:2">
      <c r="B41" s="306"/>
    </row>
    <row r="42" spans="2:2">
      <c r="B42" s="306"/>
    </row>
  </sheetData>
  <mergeCells count="9">
    <mergeCell ref="G5:H5"/>
    <mergeCell ref="G4:H4"/>
    <mergeCell ref="F6:F25"/>
    <mergeCell ref="H6:H25"/>
    <mergeCell ref="A28:H29"/>
    <mergeCell ref="A27:H27"/>
    <mergeCell ref="A26:H26"/>
    <mergeCell ref="E5:F5"/>
    <mergeCell ref="E4:F4"/>
  </mergeCells>
  <phoneticPr fontId="0" type="noConversion"/>
  <printOptions horizontalCentered="1" verticalCentered="1"/>
  <pageMargins left="0.3" right="0.25" top="0.5" bottom="0.5" header="0.5" footer="0.5"/>
  <pageSetup scale="88" orientation="landscape" r:id="rId1"/>
  <headerFooter alignWithMargins="0">
    <oddFooter xml:space="preserve">&amp;LGBAS-015-PAP-41  REV. REL 7/7/03
</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69"/>
  <sheetViews>
    <sheetView workbookViewId="0">
      <selection activeCell="P13" sqref="P13"/>
    </sheetView>
  </sheetViews>
  <sheetFormatPr baseColWidth="10" defaultColWidth="9.1640625" defaultRowHeight="13"/>
  <cols>
    <col min="1" max="1" width="4.6640625" style="160" customWidth="1"/>
    <col min="2" max="7" width="9.1640625" style="160"/>
    <col min="8" max="8" width="9.5" style="160" bestFit="1" customWidth="1"/>
    <col min="9" max="11" width="9.1640625" style="160"/>
    <col min="12" max="12" width="4.6640625" style="160" customWidth="1"/>
    <col min="13" max="13" width="9.1640625" style="160" customWidth="1"/>
    <col min="14" max="16384" width="9.1640625" style="160"/>
  </cols>
  <sheetData>
    <row r="1" spans="1:13" ht="15" customHeight="1">
      <c r="A1" s="157"/>
      <c r="B1" s="158"/>
      <c r="C1" s="158"/>
      <c r="D1" s="158"/>
      <c r="E1" s="158"/>
      <c r="F1" s="158"/>
      <c r="G1" s="1081" t="s">
        <v>8</v>
      </c>
      <c r="H1" s="1081"/>
      <c r="I1" s="1081"/>
      <c r="J1" s="1081"/>
      <c r="K1" s="1081"/>
      <c r="L1" s="1082"/>
      <c r="M1" s="159"/>
    </row>
    <row r="2" spans="1:13" ht="15" customHeight="1">
      <c r="A2" s="161"/>
      <c r="G2" s="1083"/>
      <c r="H2" s="1083"/>
      <c r="I2" s="1083"/>
      <c r="J2" s="1083"/>
      <c r="K2" s="1083"/>
      <c r="L2" s="1084"/>
      <c r="M2" s="159"/>
    </row>
    <row r="3" spans="1:13">
      <c r="A3" s="161"/>
      <c r="L3" s="162"/>
      <c r="M3" s="159"/>
    </row>
    <row r="4" spans="1:13">
      <c r="A4" s="161"/>
      <c r="L4" s="162"/>
      <c r="M4" s="159"/>
    </row>
    <row r="5" spans="1:13">
      <c r="A5" s="161"/>
      <c r="B5" s="602">
        <f>'F.A.I.R. S.W.'!B5</f>
        <v>0</v>
      </c>
      <c r="C5" s="602"/>
      <c r="D5" s="602"/>
      <c r="E5" s="602"/>
      <c r="H5" s="602">
        <f>'F.A.I.R. S.W.'!H5</f>
        <v>0</v>
      </c>
      <c r="I5" s="602"/>
      <c r="J5" s="602"/>
      <c r="K5" s="602"/>
      <c r="L5" s="162"/>
      <c r="M5" s="159"/>
    </row>
    <row r="6" spans="1:13">
      <c r="A6" s="161"/>
      <c r="B6" s="596" t="s">
        <v>66</v>
      </c>
      <c r="C6" s="596"/>
      <c r="D6" s="596"/>
      <c r="E6" s="596"/>
      <c r="H6" s="596" t="s">
        <v>275</v>
      </c>
      <c r="I6" s="596"/>
      <c r="J6" s="596"/>
      <c r="K6" s="596"/>
      <c r="L6" s="162"/>
      <c r="M6" s="159"/>
    </row>
    <row r="7" spans="1:13" ht="12" customHeight="1">
      <c r="A7" s="161"/>
      <c r="B7" s="163"/>
      <c r="C7" s="163"/>
      <c r="D7" s="163"/>
      <c r="E7" s="163"/>
      <c r="H7" s="163"/>
      <c r="I7" s="163"/>
      <c r="J7" s="163"/>
      <c r="K7" s="163"/>
      <c r="L7" s="162"/>
      <c r="M7" s="159"/>
    </row>
    <row r="8" spans="1:13">
      <c r="A8" s="161"/>
      <c r="B8" s="602">
        <f>'F.A.I.R. S.W.'!B8</f>
        <v>0</v>
      </c>
      <c r="C8" s="602"/>
      <c r="D8" s="602"/>
      <c r="E8" s="602"/>
      <c r="H8" s="604">
        <f>'F.A.I.R. S.W.'!H8</f>
        <v>0</v>
      </c>
      <c r="I8" s="604"/>
      <c r="J8" s="604"/>
      <c r="K8" s="604"/>
      <c r="L8" s="162"/>
      <c r="M8" s="159"/>
    </row>
    <row r="9" spans="1:13">
      <c r="A9" s="161"/>
      <c r="B9" s="596" t="s">
        <v>276</v>
      </c>
      <c r="C9" s="596"/>
      <c r="D9" s="596"/>
      <c r="E9" s="596"/>
      <c r="H9" s="596" t="s">
        <v>277</v>
      </c>
      <c r="I9" s="596"/>
      <c r="J9" s="596"/>
      <c r="K9" s="596"/>
      <c r="L9" s="162"/>
      <c r="M9" s="159"/>
    </row>
    <row r="10" spans="1:13" ht="5" customHeight="1">
      <c r="A10" s="597"/>
      <c r="B10" s="598"/>
      <c r="C10" s="598"/>
      <c r="D10" s="598"/>
      <c r="E10" s="598"/>
      <c r="F10" s="598"/>
      <c r="G10" s="598"/>
      <c r="H10" s="598"/>
      <c r="I10" s="598"/>
      <c r="J10" s="598"/>
      <c r="K10" s="598"/>
      <c r="L10" s="599"/>
      <c r="M10" s="159"/>
    </row>
    <row r="11" spans="1:13" ht="15">
      <c r="A11" s="161"/>
      <c r="B11" s="605" t="s">
        <v>278</v>
      </c>
      <c r="C11" s="605"/>
      <c r="D11" s="605"/>
      <c r="E11" s="605"/>
      <c r="F11" s="605"/>
      <c r="G11" s="605"/>
      <c r="H11" s="605"/>
      <c r="I11" s="605"/>
      <c r="J11" s="605"/>
      <c r="K11" s="605"/>
      <c r="L11" s="606"/>
      <c r="M11" s="159"/>
    </row>
    <row r="12" spans="1:13" ht="12" customHeight="1">
      <c r="A12" s="164"/>
      <c r="B12" s="165"/>
      <c r="C12" s="165"/>
      <c r="D12" s="165"/>
      <c r="E12" s="165"/>
      <c r="F12" s="165"/>
      <c r="G12" s="165"/>
      <c r="H12" s="165"/>
      <c r="I12" s="165"/>
      <c r="J12" s="165"/>
      <c r="K12" s="165"/>
      <c r="L12" s="166"/>
      <c r="M12" s="159"/>
    </row>
    <row r="13" spans="1:13">
      <c r="A13" s="161"/>
      <c r="B13" s="602">
        <f>'F.A.I.R. S.W.'!B13</f>
        <v>0</v>
      </c>
      <c r="C13" s="602"/>
      <c r="D13" s="602"/>
      <c r="E13" s="602"/>
      <c r="H13" s="602">
        <f>'F.A.I.R. S.W.'!H13</f>
        <v>0</v>
      </c>
      <c r="I13" s="602"/>
      <c r="J13" s="602"/>
      <c r="K13" s="602"/>
      <c r="L13" s="162"/>
      <c r="M13" s="159"/>
    </row>
    <row r="14" spans="1:13">
      <c r="A14" s="161"/>
      <c r="B14" s="596" t="s">
        <v>23</v>
      </c>
      <c r="C14" s="596"/>
      <c r="D14" s="596"/>
      <c r="E14" s="596"/>
      <c r="H14" s="596" t="s">
        <v>24</v>
      </c>
      <c r="I14" s="596"/>
      <c r="J14" s="596"/>
      <c r="K14" s="596"/>
      <c r="L14" s="162"/>
      <c r="M14" s="159"/>
    </row>
    <row r="15" spans="1:13" ht="12" customHeight="1">
      <c r="A15" s="161"/>
      <c r="B15" s="163"/>
      <c r="C15" s="163"/>
      <c r="D15" s="163"/>
      <c r="E15" s="163"/>
      <c r="H15" s="163"/>
      <c r="I15" s="163"/>
      <c r="J15" s="163"/>
      <c r="K15" s="163"/>
      <c r="L15" s="162"/>
      <c r="M15" s="159"/>
    </row>
    <row r="16" spans="1:13" ht="16">
      <c r="A16" s="161"/>
      <c r="B16" s="602">
        <f>'F.A.I.R. S.W.'!B16</f>
        <v>0</v>
      </c>
      <c r="C16" s="602"/>
      <c r="D16" s="602"/>
      <c r="E16" s="602"/>
      <c r="H16" s="607">
        <f>'F.A.I.R. S.W.'!H16</f>
        <v>0</v>
      </c>
      <c r="I16" s="607"/>
      <c r="J16" s="607"/>
      <c r="K16" s="607"/>
      <c r="L16" s="162"/>
      <c r="M16" s="159"/>
    </row>
    <row r="17" spans="1:13">
      <c r="A17" s="161"/>
      <c r="B17" s="596" t="s">
        <v>279</v>
      </c>
      <c r="C17" s="596"/>
      <c r="D17" s="596"/>
      <c r="E17" s="596"/>
      <c r="H17" s="596" t="s">
        <v>280</v>
      </c>
      <c r="I17" s="596"/>
      <c r="J17" s="596"/>
      <c r="K17" s="596"/>
      <c r="L17" s="162"/>
      <c r="M17" s="159"/>
    </row>
    <row r="18" spans="1:13" ht="12" customHeight="1">
      <c r="A18" s="161"/>
      <c r="B18" s="163"/>
      <c r="C18" s="163"/>
      <c r="D18" s="163"/>
      <c r="E18" s="163"/>
      <c r="H18" s="163"/>
      <c r="I18" s="163"/>
      <c r="J18" s="163"/>
      <c r="K18" s="163"/>
      <c r="L18" s="162"/>
      <c r="M18" s="159"/>
    </row>
    <row r="19" spans="1:13">
      <c r="A19" s="161"/>
      <c r="B19" s="602"/>
      <c r="C19" s="602"/>
      <c r="D19" s="602"/>
      <c r="E19" s="602"/>
      <c r="G19" s="891" t="s">
        <v>441</v>
      </c>
      <c r="H19" s="891"/>
      <c r="I19" s="891"/>
      <c r="J19" s="891"/>
      <c r="K19" s="891"/>
      <c r="L19" s="892"/>
      <c r="M19" s="159"/>
    </row>
    <row r="20" spans="1:13">
      <c r="A20" s="161"/>
      <c r="B20" s="596" t="s">
        <v>439</v>
      </c>
      <c r="C20" s="596"/>
      <c r="D20" s="596"/>
      <c r="E20" s="596"/>
      <c r="G20" s="893"/>
      <c r="H20" s="893"/>
      <c r="I20" s="893"/>
      <c r="J20" s="893"/>
      <c r="K20" s="893"/>
      <c r="L20" s="894"/>
      <c r="M20" s="159"/>
    </row>
    <row r="21" spans="1:13" ht="5" customHeight="1">
      <c r="A21" s="597"/>
      <c r="B21" s="598"/>
      <c r="C21" s="598"/>
      <c r="D21" s="598"/>
      <c r="E21" s="598"/>
      <c r="F21" s="598"/>
      <c r="G21" s="598"/>
      <c r="H21" s="598"/>
      <c r="I21" s="598"/>
      <c r="J21" s="598"/>
      <c r="K21" s="598"/>
      <c r="L21" s="599"/>
      <c r="M21" s="159"/>
    </row>
    <row r="22" spans="1:13" ht="15">
      <c r="A22" s="161"/>
      <c r="B22" s="605" t="s">
        <v>281</v>
      </c>
      <c r="C22" s="605"/>
      <c r="D22" s="605"/>
      <c r="E22" s="605"/>
      <c r="F22" s="605"/>
      <c r="G22" s="605"/>
      <c r="H22" s="605"/>
      <c r="I22" s="605"/>
      <c r="J22" s="605"/>
      <c r="K22" s="605"/>
      <c r="L22" s="606"/>
      <c r="M22" s="159"/>
    </row>
    <row r="23" spans="1:13">
      <c r="A23" s="161"/>
      <c r="B23" s="167"/>
      <c r="C23" s="608" t="s">
        <v>282</v>
      </c>
      <c r="D23" s="608"/>
      <c r="E23" s="608"/>
      <c r="H23" s="608" t="s">
        <v>283</v>
      </c>
      <c r="I23" s="608"/>
      <c r="J23" s="608"/>
      <c r="K23" s="608"/>
      <c r="L23" s="162"/>
      <c r="M23" s="159"/>
    </row>
    <row r="24" spans="1:13">
      <c r="A24" s="161"/>
      <c r="B24" s="167"/>
      <c r="C24" s="608" t="s">
        <v>284</v>
      </c>
      <c r="D24" s="608"/>
      <c r="E24" s="608"/>
      <c r="H24" s="608" t="s">
        <v>285</v>
      </c>
      <c r="I24" s="608"/>
      <c r="J24" s="608"/>
      <c r="K24" s="608"/>
      <c r="L24" s="162"/>
      <c r="M24" s="159"/>
    </row>
    <row r="25" spans="1:13">
      <c r="A25" s="161"/>
      <c r="B25" s="167"/>
      <c r="C25" s="608" t="s">
        <v>26</v>
      </c>
      <c r="D25" s="608"/>
      <c r="E25" s="608"/>
      <c r="H25" s="608" t="s">
        <v>25</v>
      </c>
      <c r="I25" s="608"/>
      <c r="J25" s="608"/>
      <c r="K25" s="608"/>
      <c r="L25" s="162"/>
      <c r="M25" s="159"/>
    </row>
    <row r="26" spans="1:13" ht="17.25" customHeight="1">
      <c r="A26" s="161"/>
      <c r="B26" s="167"/>
      <c r="C26" s="182" t="s">
        <v>286</v>
      </c>
      <c r="D26" s="182"/>
      <c r="E26" s="182"/>
      <c r="F26" s="182"/>
      <c r="G26" s="182"/>
      <c r="H26" s="609" t="s">
        <v>287</v>
      </c>
      <c r="I26" s="609"/>
      <c r="J26" s="609"/>
      <c r="K26" s="609"/>
      <c r="L26" s="162"/>
      <c r="M26" s="159"/>
    </row>
    <row r="27" spans="1:13" ht="5" customHeight="1">
      <c r="A27" s="597"/>
      <c r="B27" s="598"/>
      <c r="C27" s="598"/>
      <c r="D27" s="598"/>
      <c r="E27" s="598"/>
      <c r="F27" s="598"/>
      <c r="G27" s="598"/>
      <c r="H27" s="598"/>
      <c r="I27" s="598"/>
      <c r="J27" s="598"/>
      <c r="K27" s="598"/>
      <c r="L27" s="599"/>
      <c r="M27" s="159"/>
    </row>
    <row r="28" spans="1:13" ht="15">
      <c r="A28" s="161"/>
      <c r="B28" s="605" t="s">
        <v>288</v>
      </c>
      <c r="C28" s="605"/>
      <c r="D28" s="605"/>
      <c r="E28" s="605"/>
      <c r="F28" s="605"/>
      <c r="G28" s="605"/>
      <c r="H28" s="605"/>
      <c r="I28" s="605"/>
      <c r="J28" s="605"/>
      <c r="K28" s="605"/>
      <c r="L28" s="606"/>
      <c r="M28" s="159"/>
    </row>
    <row r="29" spans="1:13">
      <c r="A29" s="161"/>
      <c r="C29" s="608" t="s">
        <v>289</v>
      </c>
      <c r="D29" s="608"/>
      <c r="E29" s="608"/>
      <c r="F29" s="608"/>
      <c r="G29" s="608"/>
      <c r="H29" s="608"/>
      <c r="I29" s="608"/>
      <c r="J29" s="608"/>
      <c r="K29" s="608"/>
      <c r="L29" s="162"/>
      <c r="M29" s="159"/>
    </row>
    <row r="30" spans="1:13">
      <c r="A30" s="161"/>
      <c r="C30" s="608" t="s">
        <v>290</v>
      </c>
      <c r="D30" s="608"/>
      <c r="E30" s="608"/>
      <c r="F30" s="608"/>
      <c r="G30" s="608"/>
      <c r="H30" s="608"/>
      <c r="I30" s="608"/>
      <c r="J30" s="608"/>
      <c r="K30" s="608"/>
      <c r="L30" s="162"/>
      <c r="M30" s="159"/>
    </row>
    <row r="31" spans="1:13">
      <c r="A31" s="161"/>
      <c r="C31" s="608" t="s">
        <v>291</v>
      </c>
      <c r="D31" s="608"/>
      <c r="E31" s="608"/>
      <c r="F31" s="608"/>
      <c r="G31" s="608"/>
      <c r="H31" s="608"/>
      <c r="I31" s="608"/>
      <c r="J31" s="608"/>
      <c r="K31" s="608"/>
      <c r="L31" s="162"/>
      <c r="M31" s="159"/>
    </row>
    <row r="32" spans="1:13" s="184" customFormat="1" ht="17.25" customHeight="1">
      <c r="A32" s="183"/>
      <c r="C32" s="895" t="s">
        <v>292</v>
      </c>
      <c r="D32" s="895"/>
      <c r="E32" s="895"/>
      <c r="F32" s="895"/>
      <c r="G32" s="895"/>
      <c r="H32" s="895"/>
      <c r="I32" s="895"/>
      <c r="J32" s="895"/>
      <c r="K32" s="895"/>
      <c r="L32" s="185"/>
      <c r="M32" s="186"/>
    </row>
    <row r="33" spans="1:13" ht="5" customHeight="1">
      <c r="A33" s="597"/>
      <c r="B33" s="598"/>
      <c r="C33" s="598"/>
      <c r="D33" s="598"/>
      <c r="E33" s="598"/>
      <c r="F33" s="598"/>
      <c r="G33" s="598"/>
      <c r="H33" s="598"/>
      <c r="I33" s="598"/>
      <c r="J33" s="598"/>
      <c r="K33" s="598"/>
      <c r="L33" s="599"/>
      <c r="M33" s="159"/>
    </row>
    <row r="34" spans="1:13" ht="15">
      <c r="A34" s="161"/>
      <c r="B34" s="605" t="s">
        <v>293</v>
      </c>
      <c r="C34" s="605"/>
      <c r="D34" s="605"/>
      <c r="E34" s="605"/>
      <c r="F34" s="605"/>
      <c r="G34" s="605"/>
      <c r="H34" s="605"/>
      <c r="I34" s="605"/>
      <c r="J34" s="605"/>
      <c r="K34" s="605"/>
      <c r="L34" s="606"/>
      <c r="M34" s="159"/>
    </row>
    <row r="35" spans="1:13">
      <c r="A35" s="161"/>
      <c r="C35" s="608" t="s">
        <v>294</v>
      </c>
      <c r="D35" s="608"/>
      <c r="F35" s="608" t="s">
        <v>263</v>
      </c>
      <c r="G35" s="608"/>
      <c r="H35" s="608"/>
      <c r="J35" s="608" t="s">
        <v>295</v>
      </c>
      <c r="K35" s="608"/>
      <c r="L35" s="162"/>
      <c r="M35" s="159"/>
    </row>
    <row r="36" spans="1:13" s="184" customFormat="1" ht="17.25" customHeight="1">
      <c r="A36" s="183"/>
      <c r="C36" s="897" t="s">
        <v>262</v>
      </c>
      <c r="D36" s="897"/>
      <c r="F36" s="897" t="s">
        <v>296</v>
      </c>
      <c r="G36" s="897"/>
      <c r="H36" s="897"/>
      <c r="J36" s="902" t="s">
        <v>394</v>
      </c>
      <c r="K36" s="902"/>
      <c r="L36" s="185"/>
      <c r="M36" s="186"/>
    </row>
    <row r="37" spans="1:13" ht="5" customHeight="1">
      <c r="A37" s="597"/>
      <c r="B37" s="598"/>
      <c r="C37" s="598"/>
      <c r="D37" s="598"/>
      <c r="E37" s="598"/>
      <c r="F37" s="598"/>
      <c r="G37" s="598"/>
      <c r="H37" s="598"/>
      <c r="I37" s="598"/>
      <c r="J37" s="598"/>
      <c r="K37" s="598"/>
      <c r="L37" s="599"/>
      <c r="M37" s="159"/>
    </row>
    <row r="38" spans="1:13" ht="15">
      <c r="A38" s="161"/>
      <c r="B38" s="898" t="s">
        <v>297</v>
      </c>
      <c r="C38" s="898"/>
      <c r="D38" s="898"/>
      <c r="E38" s="898"/>
      <c r="F38" s="898"/>
      <c r="G38" s="898"/>
      <c r="H38" s="898"/>
      <c r="I38" s="898"/>
      <c r="J38" s="898"/>
      <c r="K38" s="898"/>
      <c r="L38" s="899"/>
      <c r="M38" s="159"/>
    </row>
    <row r="39" spans="1:13" ht="15" customHeight="1">
      <c r="A39" s="161"/>
      <c r="B39" s="900" t="s">
        <v>440</v>
      </c>
      <c r="C39" s="900"/>
      <c r="D39" s="900"/>
      <c r="E39" s="900"/>
      <c r="F39" s="900"/>
      <c r="G39" s="900"/>
      <c r="H39" s="900"/>
      <c r="I39" s="900"/>
      <c r="J39" s="900"/>
      <c r="K39" s="900"/>
      <c r="L39" s="168"/>
      <c r="M39" s="159"/>
    </row>
    <row r="40" spans="1:13" ht="15">
      <c r="A40" s="161"/>
      <c r="B40" s="900"/>
      <c r="C40" s="900"/>
      <c r="D40" s="900"/>
      <c r="E40" s="900"/>
      <c r="F40" s="900"/>
      <c r="G40" s="900"/>
      <c r="H40" s="900"/>
      <c r="I40" s="900"/>
      <c r="J40" s="900"/>
      <c r="K40" s="900"/>
      <c r="L40" s="168"/>
      <c r="M40" s="159"/>
    </row>
    <row r="41" spans="1:13" ht="30" customHeight="1">
      <c r="A41" s="161"/>
      <c r="B41" s="900"/>
      <c r="C41" s="900"/>
      <c r="D41" s="900"/>
      <c r="E41" s="900"/>
      <c r="F41" s="900"/>
      <c r="G41" s="900"/>
      <c r="H41" s="900"/>
      <c r="I41" s="900"/>
      <c r="J41" s="900"/>
      <c r="K41" s="900"/>
      <c r="L41" s="168"/>
      <c r="M41" s="159"/>
    </row>
    <row r="42" spans="1:13" ht="15">
      <c r="A42" s="161"/>
      <c r="B42" s="901" t="s">
        <v>27</v>
      </c>
      <c r="C42" s="901"/>
      <c r="D42" s="901"/>
      <c r="E42" s="896"/>
      <c r="F42" s="896"/>
      <c r="G42" s="896"/>
      <c r="H42" s="896"/>
      <c r="I42" s="896"/>
      <c r="J42" s="896"/>
      <c r="K42" s="896"/>
      <c r="L42" s="169"/>
      <c r="M42" s="159"/>
    </row>
    <row r="43" spans="1:13" ht="15">
      <c r="A43" s="161"/>
      <c r="B43" s="896"/>
      <c r="C43" s="896"/>
      <c r="D43" s="896"/>
      <c r="E43" s="896"/>
      <c r="F43" s="896"/>
      <c r="G43" s="896"/>
      <c r="H43" s="896"/>
      <c r="I43" s="896"/>
      <c r="J43" s="896"/>
      <c r="K43" s="896"/>
      <c r="L43" s="162"/>
      <c r="M43" s="159"/>
    </row>
    <row r="44" spans="1:13" ht="12" customHeight="1">
      <c r="A44" s="161"/>
      <c r="B44" s="170"/>
      <c r="C44" s="170"/>
      <c r="D44" s="171"/>
      <c r="E44" s="171"/>
      <c r="F44" s="171"/>
      <c r="G44" s="171"/>
      <c r="H44" s="171"/>
      <c r="I44" s="171"/>
      <c r="J44" s="171"/>
      <c r="K44" s="171"/>
      <c r="L44" s="162"/>
      <c r="M44" s="159"/>
    </row>
    <row r="45" spans="1:13" ht="15">
      <c r="A45" s="161"/>
      <c r="B45" s="896"/>
      <c r="C45" s="896"/>
      <c r="D45" s="896"/>
      <c r="E45" s="171"/>
      <c r="F45" s="896"/>
      <c r="G45" s="896"/>
      <c r="H45" s="896"/>
      <c r="I45" s="171"/>
      <c r="J45" s="896"/>
      <c r="K45" s="896"/>
      <c r="L45" s="162"/>
      <c r="M45" s="159"/>
    </row>
    <row r="46" spans="1:13" ht="15">
      <c r="A46" s="161"/>
      <c r="B46" s="903" t="s">
        <v>298</v>
      </c>
      <c r="C46" s="903"/>
      <c r="D46" s="903"/>
      <c r="F46" s="596" t="s">
        <v>299</v>
      </c>
      <c r="G46" s="596"/>
      <c r="H46" s="596"/>
      <c r="J46" s="596" t="s">
        <v>300</v>
      </c>
      <c r="K46" s="596"/>
      <c r="L46" s="162"/>
      <c r="M46" s="159"/>
    </row>
    <row r="47" spans="1:13" ht="12" customHeight="1">
      <c r="A47" s="161"/>
      <c r="B47" s="172"/>
      <c r="C47" s="172"/>
      <c r="D47" s="172"/>
      <c r="F47" s="163"/>
      <c r="G47" s="163"/>
      <c r="H47" s="163"/>
      <c r="J47" s="163"/>
      <c r="K47" s="163"/>
      <c r="L47" s="162"/>
      <c r="M47" s="159"/>
    </row>
    <row r="48" spans="1:13" ht="15">
      <c r="A48" s="161"/>
      <c r="B48" s="896"/>
      <c r="C48" s="896"/>
      <c r="D48" s="896"/>
      <c r="F48" s="602"/>
      <c r="G48" s="602"/>
      <c r="H48" s="602"/>
      <c r="J48" s="602"/>
      <c r="K48" s="602"/>
      <c r="L48" s="162"/>
      <c r="M48" s="159"/>
    </row>
    <row r="49" spans="1:13" s="188" customFormat="1" ht="17.25" customHeight="1">
      <c r="A49" s="187"/>
      <c r="B49" s="904" t="s">
        <v>28</v>
      </c>
      <c r="C49" s="904"/>
      <c r="D49" s="904"/>
      <c r="F49" s="904" t="s">
        <v>301</v>
      </c>
      <c r="G49" s="904"/>
      <c r="H49" s="904"/>
      <c r="J49" s="904" t="s">
        <v>29</v>
      </c>
      <c r="K49" s="904"/>
      <c r="L49" s="189"/>
      <c r="M49" s="190"/>
    </row>
    <row r="50" spans="1:13" ht="6" customHeight="1">
      <c r="A50" s="597"/>
      <c r="B50" s="598"/>
      <c r="C50" s="598"/>
      <c r="D50" s="598"/>
      <c r="E50" s="598"/>
      <c r="F50" s="598"/>
      <c r="G50" s="598"/>
      <c r="H50" s="598"/>
      <c r="I50" s="598"/>
      <c r="J50" s="598"/>
      <c r="K50" s="598"/>
      <c r="L50" s="599"/>
      <c r="M50" s="159"/>
    </row>
    <row r="51" spans="1:13" ht="15">
      <c r="A51" s="161"/>
      <c r="B51" s="600" t="s">
        <v>302</v>
      </c>
      <c r="C51" s="600"/>
      <c r="D51" s="600"/>
      <c r="E51" s="600"/>
      <c r="F51" s="600"/>
      <c r="G51" s="600"/>
      <c r="H51" s="600"/>
      <c r="I51" s="600"/>
      <c r="J51" s="600"/>
      <c r="K51" s="600"/>
      <c r="L51" s="162"/>
      <c r="M51" s="159"/>
    </row>
    <row r="52" spans="1:13" ht="15">
      <c r="A52" s="161"/>
      <c r="C52" s="601" t="s">
        <v>30</v>
      </c>
      <c r="D52" s="601"/>
      <c r="E52" s="601"/>
      <c r="F52" s="174" t="s">
        <v>303</v>
      </c>
      <c r="H52" s="174" t="s">
        <v>304</v>
      </c>
      <c r="J52" s="174" t="s">
        <v>305</v>
      </c>
      <c r="L52" s="162"/>
      <c r="M52" s="159"/>
    </row>
    <row r="53" spans="1:13" ht="6.75" customHeight="1">
      <c r="A53" s="161"/>
      <c r="C53" s="175"/>
      <c r="D53" s="175"/>
      <c r="E53" s="175"/>
      <c r="F53" s="174"/>
      <c r="H53" s="174"/>
      <c r="J53" s="174"/>
      <c r="L53" s="162"/>
      <c r="M53" s="159"/>
    </row>
    <row r="54" spans="1:13" ht="12" customHeight="1">
      <c r="A54" s="161"/>
      <c r="B54" s="160" t="s">
        <v>306</v>
      </c>
      <c r="C54" s="176"/>
      <c r="D54" s="602"/>
      <c r="E54" s="602"/>
      <c r="F54" s="602"/>
      <c r="G54" s="602"/>
      <c r="H54" s="602"/>
      <c r="I54" s="602"/>
      <c r="J54" s="602"/>
      <c r="K54" s="602"/>
      <c r="L54" s="162"/>
      <c r="M54" s="159"/>
    </row>
    <row r="55" spans="1:13">
      <c r="A55" s="161"/>
      <c r="L55" s="162"/>
      <c r="M55" s="159"/>
    </row>
    <row r="56" spans="1:13">
      <c r="A56" s="161"/>
      <c r="B56" s="603"/>
      <c r="C56" s="603"/>
      <c r="D56" s="603"/>
      <c r="F56" s="603"/>
      <c r="G56" s="603"/>
      <c r="H56" s="603"/>
      <c r="J56" s="603"/>
      <c r="K56" s="603"/>
      <c r="L56" s="162"/>
      <c r="M56" s="159"/>
    </row>
    <row r="57" spans="1:13">
      <c r="A57" s="161"/>
      <c r="B57" s="596" t="s">
        <v>64</v>
      </c>
      <c r="C57" s="596"/>
      <c r="D57" s="596"/>
      <c r="F57" s="596" t="s">
        <v>65</v>
      </c>
      <c r="G57" s="596"/>
      <c r="H57" s="596"/>
      <c r="J57" s="596" t="s">
        <v>29</v>
      </c>
      <c r="K57" s="596"/>
      <c r="L57" s="162"/>
      <c r="M57" s="159"/>
    </row>
    <row r="58" spans="1:13">
      <c r="A58" s="180"/>
      <c r="B58" s="159"/>
      <c r="C58" s="159"/>
      <c r="D58" s="159"/>
      <c r="E58" s="159"/>
      <c r="F58" s="159"/>
      <c r="G58" s="159"/>
      <c r="H58" s="159"/>
      <c r="I58" s="159"/>
      <c r="J58" s="159"/>
      <c r="K58" s="159"/>
      <c r="L58" s="181"/>
      <c r="M58" s="159"/>
    </row>
    <row r="59" spans="1:13">
      <c r="A59" s="177"/>
      <c r="B59" s="178"/>
      <c r="C59" s="178"/>
      <c r="D59" s="178"/>
      <c r="E59" s="178"/>
      <c r="F59" s="178"/>
      <c r="G59" s="178"/>
      <c r="H59" s="178"/>
      <c r="I59" s="178"/>
      <c r="J59" s="178"/>
      <c r="K59" s="178"/>
      <c r="L59" s="179"/>
    </row>
    <row r="60" spans="1:13" ht="6" customHeight="1">
      <c r="A60" s="597"/>
      <c r="B60" s="598"/>
      <c r="C60" s="598"/>
      <c r="D60" s="598"/>
      <c r="E60" s="598"/>
      <c r="F60" s="598"/>
      <c r="G60" s="598"/>
      <c r="H60" s="598"/>
      <c r="I60" s="598"/>
      <c r="J60" s="598"/>
      <c r="K60" s="598"/>
      <c r="L60" s="599"/>
      <c r="M60" s="159"/>
    </row>
    <row r="61" spans="1:13" ht="15">
      <c r="A61" s="161"/>
      <c r="B61" s="600" t="s">
        <v>438</v>
      </c>
      <c r="C61" s="600"/>
      <c r="D61" s="600"/>
      <c r="E61" s="600"/>
      <c r="F61" s="600"/>
      <c r="G61" s="600"/>
      <c r="H61" s="600"/>
      <c r="I61" s="600"/>
      <c r="J61" s="600"/>
      <c r="K61" s="600"/>
      <c r="L61" s="162"/>
      <c r="M61" s="159"/>
    </row>
    <row r="62" spans="1:13" ht="15">
      <c r="A62" s="161"/>
      <c r="C62" s="601" t="s">
        <v>30</v>
      </c>
      <c r="D62" s="601"/>
      <c r="E62" s="601"/>
      <c r="F62" s="174" t="s">
        <v>303</v>
      </c>
      <c r="H62" s="174" t="s">
        <v>304</v>
      </c>
      <c r="J62" s="174"/>
      <c r="L62" s="162"/>
      <c r="M62" s="159"/>
    </row>
    <row r="63" spans="1:13" ht="6.75" customHeight="1">
      <c r="A63" s="161"/>
      <c r="C63" s="313"/>
      <c r="D63" s="313"/>
      <c r="E63" s="313"/>
      <c r="F63" s="174"/>
      <c r="H63" s="174"/>
      <c r="J63" s="174"/>
      <c r="L63" s="162"/>
      <c r="M63" s="159"/>
    </row>
    <row r="64" spans="1:13" ht="12" customHeight="1">
      <c r="A64" s="161"/>
      <c r="B64" s="160" t="s">
        <v>306</v>
      </c>
      <c r="C64" s="176"/>
      <c r="D64" s="602"/>
      <c r="E64" s="602"/>
      <c r="F64" s="602"/>
      <c r="G64" s="602"/>
      <c r="H64" s="602"/>
      <c r="I64" s="602"/>
      <c r="J64" s="602"/>
      <c r="K64" s="602"/>
      <c r="L64" s="162"/>
      <c r="M64" s="159"/>
    </row>
    <row r="65" spans="1:13">
      <c r="A65" s="161"/>
      <c r="L65" s="162"/>
      <c r="M65" s="159"/>
    </row>
    <row r="66" spans="1:13">
      <c r="A66" s="161"/>
      <c r="B66" s="603"/>
      <c r="C66" s="603"/>
      <c r="D66" s="603"/>
      <c r="F66" s="603"/>
      <c r="G66" s="603"/>
      <c r="H66" s="603"/>
      <c r="J66" s="603"/>
      <c r="K66" s="603"/>
      <c r="L66" s="162"/>
      <c r="M66" s="159"/>
    </row>
    <row r="67" spans="1:13">
      <c r="A67" s="161"/>
      <c r="B67" s="596" t="s">
        <v>64</v>
      </c>
      <c r="C67" s="596"/>
      <c r="D67" s="596"/>
      <c r="F67" s="596" t="s">
        <v>65</v>
      </c>
      <c r="G67" s="596"/>
      <c r="H67" s="596"/>
      <c r="J67" s="596" t="s">
        <v>29</v>
      </c>
      <c r="K67" s="596"/>
      <c r="L67" s="162"/>
      <c r="M67" s="159"/>
    </row>
    <row r="68" spans="1:13">
      <c r="A68" s="180"/>
      <c r="B68" s="159"/>
      <c r="C68" s="159"/>
      <c r="D68" s="159"/>
      <c r="E68" s="159"/>
      <c r="F68" s="159"/>
      <c r="G68" s="159"/>
      <c r="H68" s="159"/>
      <c r="I68" s="159"/>
      <c r="J68" s="159"/>
      <c r="K68" s="159"/>
      <c r="L68" s="181"/>
      <c r="M68" s="159"/>
    </row>
    <row r="69" spans="1:13">
      <c r="A69" s="177"/>
      <c r="B69" s="178"/>
      <c r="C69" s="178"/>
      <c r="D69" s="178"/>
      <c r="E69" s="178"/>
      <c r="F69" s="178"/>
      <c r="G69" s="178"/>
      <c r="H69" s="178"/>
      <c r="I69" s="178"/>
      <c r="J69" s="178"/>
      <c r="K69" s="178"/>
      <c r="L69" s="179"/>
    </row>
  </sheetData>
  <mergeCells count="83">
    <mergeCell ref="A50:L50"/>
    <mergeCell ref="C52:E52"/>
    <mergeCell ref="B56:D56"/>
    <mergeCell ref="F56:H56"/>
    <mergeCell ref="J56:K56"/>
    <mergeCell ref="B48:D48"/>
    <mergeCell ref="F48:H48"/>
    <mergeCell ref="J48:K48"/>
    <mergeCell ref="B49:D49"/>
    <mergeCell ref="F49:H49"/>
    <mergeCell ref="J49:K49"/>
    <mergeCell ref="B45:D45"/>
    <mergeCell ref="F45:H45"/>
    <mergeCell ref="J45:K45"/>
    <mergeCell ref="B46:D46"/>
    <mergeCell ref="F46:H46"/>
    <mergeCell ref="J46:K46"/>
    <mergeCell ref="B43:K43"/>
    <mergeCell ref="B34:L34"/>
    <mergeCell ref="C35:D35"/>
    <mergeCell ref="F35:H35"/>
    <mergeCell ref="J35:K35"/>
    <mergeCell ref="C36:D36"/>
    <mergeCell ref="F36:H36"/>
    <mergeCell ref="A37:L37"/>
    <mergeCell ref="B38:L38"/>
    <mergeCell ref="B39:K41"/>
    <mergeCell ref="B42:D42"/>
    <mergeCell ref="E42:K42"/>
    <mergeCell ref="J36:K36"/>
    <mergeCell ref="A21:L21"/>
    <mergeCell ref="B22:L22"/>
    <mergeCell ref="C23:E23"/>
    <mergeCell ref="H23:K23"/>
    <mergeCell ref="A33:L33"/>
    <mergeCell ref="C24:E24"/>
    <mergeCell ref="H24:K24"/>
    <mergeCell ref="C25:E25"/>
    <mergeCell ref="H25:K25"/>
    <mergeCell ref="H26:K26"/>
    <mergeCell ref="A27:L27"/>
    <mergeCell ref="B28:L28"/>
    <mergeCell ref="C29:K29"/>
    <mergeCell ref="C30:K30"/>
    <mergeCell ref="C31:K31"/>
    <mergeCell ref="C32:K32"/>
    <mergeCell ref="B16:E16"/>
    <mergeCell ref="H16:K16"/>
    <mergeCell ref="B17:E17"/>
    <mergeCell ref="H17:K17"/>
    <mergeCell ref="B19:E19"/>
    <mergeCell ref="G19:L20"/>
    <mergeCell ref="B20:E20"/>
    <mergeCell ref="B8:E8"/>
    <mergeCell ref="H8:K8"/>
    <mergeCell ref="D54:K54"/>
    <mergeCell ref="G1:L2"/>
    <mergeCell ref="B5:E5"/>
    <mergeCell ref="H5:K5"/>
    <mergeCell ref="B6:E6"/>
    <mergeCell ref="H6:K6"/>
    <mergeCell ref="B9:E9"/>
    <mergeCell ref="H9:K9"/>
    <mergeCell ref="A10:L10"/>
    <mergeCell ref="B11:L11"/>
    <mergeCell ref="B13:E13"/>
    <mergeCell ref="H13:K13"/>
    <mergeCell ref="B14:E14"/>
    <mergeCell ref="H14:K14"/>
    <mergeCell ref="B67:D67"/>
    <mergeCell ref="F67:H67"/>
    <mergeCell ref="J67:K67"/>
    <mergeCell ref="B51:K51"/>
    <mergeCell ref="B61:K61"/>
    <mergeCell ref="A60:L60"/>
    <mergeCell ref="C62:E62"/>
    <mergeCell ref="D64:K64"/>
    <mergeCell ref="B66:D66"/>
    <mergeCell ref="F66:H66"/>
    <mergeCell ref="J66:K66"/>
    <mergeCell ref="B57:D57"/>
    <mergeCell ref="F57:H57"/>
    <mergeCell ref="J57:K57"/>
  </mergeCells>
  <pageMargins left="0.35" right="0.2" top="0.2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6865" r:id="rId4" name="Check Box 1">
              <controlPr locked="0" defaultSize="0" autoFill="0" autoLine="0" autoPict="0">
                <anchor moveWithCells="1">
                  <from>
                    <xdr:col>1</xdr:col>
                    <xdr:colOff>368300</xdr:colOff>
                    <xdr:row>22</xdr:row>
                    <xdr:rowOff>25400</xdr:rowOff>
                  </from>
                  <to>
                    <xdr:col>1</xdr:col>
                    <xdr:colOff>596900</xdr:colOff>
                    <xdr:row>23</xdr:row>
                    <xdr:rowOff>25400</xdr:rowOff>
                  </to>
                </anchor>
              </controlPr>
            </control>
          </mc:Choice>
        </mc:AlternateContent>
        <mc:AlternateContent xmlns:mc="http://schemas.openxmlformats.org/markup-compatibility/2006">
          <mc:Choice Requires="x14">
            <control shapeId="36866" r:id="rId5" name="Check Box 2">
              <controlPr locked="0" defaultSize="0" autoFill="0" autoLine="0" autoPict="0">
                <anchor moveWithCells="1">
                  <from>
                    <xdr:col>1</xdr:col>
                    <xdr:colOff>368300</xdr:colOff>
                    <xdr:row>23</xdr:row>
                    <xdr:rowOff>25400</xdr:rowOff>
                  </from>
                  <to>
                    <xdr:col>1</xdr:col>
                    <xdr:colOff>596900</xdr:colOff>
                    <xdr:row>24</xdr:row>
                    <xdr:rowOff>25400</xdr:rowOff>
                  </to>
                </anchor>
              </controlPr>
            </control>
          </mc:Choice>
        </mc:AlternateContent>
        <mc:AlternateContent xmlns:mc="http://schemas.openxmlformats.org/markup-compatibility/2006">
          <mc:Choice Requires="x14">
            <control shapeId="36867" r:id="rId6" name="Check Box 3">
              <controlPr locked="0" defaultSize="0" autoFill="0" autoLine="0" autoPict="0">
                <anchor moveWithCells="1">
                  <from>
                    <xdr:col>1</xdr:col>
                    <xdr:colOff>368300</xdr:colOff>
                    <xdr:row>24</xdr:row>
                    <xdr:rowOff>25400</xdr:rowOff>
                  </from>
                  <to>
                    <xdr:col>1</xdr:col>
                    <xdr:colOff>596900</xdr:colOff>
                    <xdr:row>25</xdr:row>
                    <xdr:rowOff>25400</xdr:rowOff>
                  </to>
                </anchor>
              </controlPr>
            </control>
          </mc:Choice>
        </mc:AlternateContent>
        <mc:AlternateContent xmlns:mc="http://schemas.openxmlformats.org/markup-compatibility/2006">
          <mc:Choice Requires="x14">
            <control shapeId="36868" r:id="rId7" name="Check Box 4">
              <controlPr locked="0" defaultSize="0" autoFill="0" autoLine="0" autoPict="0">
                <anchor moveWithCells="1">
                  <from>
                    <xdr:col>1</xdr:col>
                    <xdr:colOff>368300</xdr:colOff>
                    <xdr:row>25</xdr:row>
                    <xdr:rowOff>25400</xdr:rowOff>
                  </from>
                  <to>
                    <xdr:col>1</xdr:col>
                    <xdr:colOff>596900</xdr:colOff>
                    <xdr:row>25</xdr:row>
                    <xdr:rowOff>177800</xdr:rowOff>
                  </to>
                </anchor>
              </controlPr>
            </control>
          </mc:Choice>
        </mc:AlternateContent>
        <mc:AlternateContent xmlns:mc="http://schemas.openxmlformats.org/markup-compatibility/2006">
          <mc:Choice Requires="x14">
            <control shapeId="36869" r:id="rId8" name="Check Box 5">
              <controlPr locked="0" defaultSize="0" autoFill="0" autoLine="0" autoPict="0">
                <anchor moveWithCells="1">
                  <from>
                    <xdr:col>6</xdr:col>
                    <xdr:colOff>355600</xdr:colOff>
                    <xdr:row>22</xdr:row>
                    <xdr:rowOff>25400</xdr:rowOff>
                  </from>
                  <to>
                    <xdr:col>6</xdr:col>
                    <xdr:colOff>584200</xdr:colOff>
                    <xdr:row>23</xdr:row>
                    <xdr:rowOff>25400</xdr:rowOff>
                  </to>
                </anchor>
              </controlPr>
            </control>
          </mc:Choice>
        </mc:AlternateContent>
        <mc:AlternateContent xmlns:mc="http://schemas.openxmlformats.org/markup-compatibility/2006">
          <mc:Choice Requires="x14">
            <control shapeId="36870" r:id="rId9" name="Check Box 6">
              <controlPr locked="0" defaultSize="0" autoFill="0" autoLine="0" autoPict="0">
                <anchor moveWithCells="1">
                  <from>
                    <xdr:col>6</xdr:col>
                    <xdr:colOff>355600</xdr:colOff>
                    <xdr:row>23</xdr:row>
                    <xdr:rowOff>25400</xdr:rowOff>
                  </from>
                  <to>
                    <xdr:col>6</xdr:col>
                    <xdr:colOff>584200</xdr:colOff>
                    <xdr:row>24</xdr:row>
                    <xdr:rowOff>25400</xdr:rowOff>
                  </to>
                </anchor>
              </controlPr>
            </control>
          </mc:Choice>
        </mc:AlternateContent>
        <mc:AlternateContent xmlns:mc="http://schemas.openxmlformats.org/markup-compatibility/2006">
          <mc:Choice Requires="x14">
            <control shapeId="36871" r:id="rId10" name="Check Box 7">
              <controlPr locked="0" defaultSize="0" autoFill="0" autoLine="0" autoPict="0">
                <anchor moveWithCells="1">
                  <from>
                    <xdr:col>6</xdr:col>
                    <xdr:colOff>355600</xdr:colOff>
                    <xdr:row>24</xdr:row>
                    <xdr:rowOff>25400</xdr:rowOff>
                  </from>
                  <to>
                    <xdr:col>6</xdr:col>
                    <xdr:colOff>584200</xdr:colOff>
                    <xdr:row>25</xdr:row>
                    <xdr:rowOff>25400</xdr:rowOff>
                  </to>
                </anchor>
              </controlPr>
            </control>
          </mc:Choice>
        </mc:AlternateContent>
        <mc:AlternateContent xmlns:mc="http://schemas.openxmlformats.org/markup-compatibility/2006">
          <mc:Choice Requires="x14">
            <control shapeId="36872" r:id="rId11" name="Check Box 8">
              <controlPr locked="0" defaultSize="0" autoFill="0" autoLine="0" autoPict="0">
                <anchor moveWithCells="1">
                  <from>
                    <xdr:col>1</xdr:col>
                    <xdr:colOff>368300</xdr:colOff>
                    <xdr:row>34</xdr:row>
                    <xdr:rowOff>25400</xdr:rowOff>
                  </from>
                  <to>
                    <xdr:col>1</xdr:col>
                    <xdr:colOff>596900</xdr:colOff>
                    <xdr:row>35</xdr:row>
                    <xdr:rowOff>12700</xdr:rowOff>
                  </to>
                </anchor>
              </controlPr>
            </control>
          </mc:Choice>
        </mc:AlternateContent>
        <mc:AlternateContent xmlns:mc="http://schemas.openxmlformats.org/markup-compatibility/2006">
          <mc:Choice Requires="x14">
            <control shapeId="36873" r:id="rId12" name="Check Box 9">
              <controlPr locked="0" defaultSize="0" autoFill="0" autoLine="0" autoPict="0">
                <anchor moveWithCells="1">
                  <from>
                    <xdr:col>4</xdr:col>
                    <xdr:colOff>368300</xdr:colOff>
                    <xdr:row>34</xdr:row>
                    <xdr:rowOff>25400</xdr:rowOff>
                  </from>
                  <to>
                    <xdr:col>4</xdr:col>
                    <xdr:colOff>596900</xdr:colOff>
                    <xdr:row>35</xdr:row>
                    <xdr:rowOff>12700</xdr:rowOff>
                  </to>
                </anchor>
              </controlPr>
            </control>
          </mc:Choice>
        </mc:AlternateContent>
        <mc:AlternateContent xmlns:mc="http://schemas.openxmlformats.org/markup-compatibility/2006">
          <mc:Choice Requires="x14">
            <control shapeId="36874" r:id="rId13" name="Check Box 10">
              <controlPr locked="0" defaultSize="0" autoFill="0" autoLine="0" autoPict="0">
                <anchor moveWithCells="1">
                  <from>
                    <xdr:col>8</xdr:col>
                    <xdr:colOff>342900</xdr:colOff>
                    <xdr:row>34</xdr:row>
                    <xdr:rowOff>25400</xdr:rowOff>
                  </from>
                  <to>
                    <xdr:col>8</xdr:col>
                    <xdr:colOff>571500</xdr:colOff>
                    <xdr:row>35</xdr:row>
                    <xdr:rowOff>12700</xdr:rowOff>
                  </to>
                </anchor>
              </controlPr>
            </control>
          </mc:Choice>
        </mc:AlternateContent>
        <mc:AlternateContent xmlns:mc="http://schemas.openxmlformats.org/markup-compatibility/2006">
          <mc:Choice Requires="x14">
            <control shapeId="36875" r:id="rId14" name="Check Box 11">
              <controlPr locked="0" defaultSize="0" autoFill="0" autoLine="0" autoPict="0">
                <anchor moveWithCells="1">
                  <from>
                    <xdr:col>4</xdr:col>
                    <xdr:colOff>368300</xdr:colOff>
                    <xdr:row>35</xdr:row>
                    <xdr:rowOff>25400</xdr:rowOff>
                  </from>
                  <to>
                    <xdr:col>4</xdr:col>
                    <xdr:colOff>596900</xdr:colOff>
                    <xdr:row>35</xdr:row>
                    <xdr:rowOff>177800</xdr:rowOff>
                  </to>
                </anchor>
              </controlPr>
            </control>
          </mc:Choice>
        </mc:AlternateContent>
        <mc:AlternateContent xmlns:mc="http://schemas.openxmlformats.org/markup-compatibility/2006">
          <mc:Choice Requires="x14">
            <control shapeId="36876" r:id="rId15" name="Check Box 12">
              <controlPr locked="0" defaultSize="0" autoFill="0" autoLine="0" autoPict="0">
                <anchor moveWithCells="1">
                  <from>
                    <xdr:col>1</xdr:col>
                    <xdr:colOff>368300</xdr:colOff>
                    <xdr:row>35</xdr:row>
                    <xdr:rowOff>25400</xdr:rowOff>
                  </from>
                  <to>
                    <xdr:col>1</xdr:col>
                    <xdr:colOff>596900</xdr:colOff>
                    <xdr:row>35</xdr:row>
                    <xdr:rowOff>177800</xdr:rowOff>
                  </to>
                </anchor>
              </controlPr>
            </control>
          </mc:Choice>
        </mc:AlternateContent>
        <mc:AlternateContent xmlns:mc="http://schemas.openxmlformats.org/markup-compatibility/2006">
          <mc:Choice Requires="x14">
            <control shapeId="36877" r:id="rId16" name="Check Box 13">
              <controlPr locked="0" defaultSize="0" autoFill="0" autoLine="0" autoPict="0">
                <anchor moveWithCells="1">
                  <from>
                    <xdr:col>1</xdr:col>
                    <xdr:colOff>368300</xdr:colOff>
                    <xdr:row>28</xdr:row>
                    <xdr:rowOff>25400</xdr:rowOff>
                  </from>
                  <to>
                    <xdr:col>1</xdr:col>
                    <xdr:colOff>596900</xdr:colOff>
                    <xdr:row>29</xdr:row>
                    <xdr:rowOff>25400</xdr:rowOff>
                  </to>
                </anchor>
              </controlPr>
            </control>
          </mc:Choice>
        </mc:AlternateContent>
        <mc:AlternateContent xmlns:mc="http://schemas.openxmlformats.org/markup-compatibility/2006">
          <mc:Choice Requires="x14">
            <control shapeId="36878" r:id="rId17" name="Check Box 14">
              <controlPr locked="0" defaultSize="0" autoFill="0" autoLine="0" autoPict="0">
                <anchor moveWithCells="1">
                  <from>
                    <xdr:col>1</xdr:col>
                    <xdr:colOff>368300</xdr:colOff>
                    <xdr:row>29</xdr:row>
                    <xdr:rowOff>25400</xdr:rowOff>
                  </from>
                  <to>
                    <xdr:col>1</xdr:col>
                    <xdr:colOff>596900</xdr:colOff>
                    <xdr:row>30</xdr:row>
                    <xdr:rowOff>25400</xdr:rowOff>
                  </to>
                </anchor>
              </controlPr>
            </control>
          </mc:Choice>
        </mc:AlternateContent>
        <mc:AlternateContent xmlns:mc="http://schemas.openxmlformats.org/markup-compatibility/2006">
          <mc:Choice Requires="x14">
            <control shapeId="36879" r:id="rId18" name="Check Box 15">
              <controlPr locked="0" defaultSize="0" autoFill="0" autoLine="0" autoPict="0">
                <anchor moveWithCells="1">
                  <from>
                    <xdr:col>1</xdr:col>
                    <xdr:colOff>368300</xdr:colOff>
                    <xdr:row>30</xdr:row>
                    <xdr:rowOff>25400</xdr:rowOff>
                  </from>
                  <to>
                    <xdr:col>1</xdr:col>
                    <xdr:colOff>596900</xdr:colOff>
                    <xdr:row>31</xdr:row>
                    <xdr:rowOff>25400</xdr:rowOff>
                  </to>
                </anchor>
              </controlPr>
            </control>
          </mc:Choice>
        </mc:AlternateContent>
        <mc:AlternateContent xmlns:mc="http://schemas.openxmlformats.org/markup-compatibility/2006">
          <mc:Choice Requires="x14">
            <control shapeId="36880" r:id="rId19" name="Check Box 16">
              <controlPr locked="0" defaultSize="0" autoFill="0" autoLine="0" autoPict="0">
                <anchor moveWithCells="1">
                  <from>
                    <xdr:col>1</xdr:col>
                    <xdr:colOff>368300</xdr:colOff>
                    <xdr:row>31</xdr:row>
                    <xdr:rowOff>25400</xdr:rowOff>
                  </from>
                  <to>
                    <xdr:col>1</xdr:col>
                    <xdr:colOff>596900</xdr:colOff>
                    <xdr:row>31</xdr:row>
                    <xdr:rowOff>177800</xdr:rowOff>
                  </to>
                </anchor>
              </controlPr>
            </control>
          </mc:Choice>
        </mc:AlternateContent>
        <mc:AlternateContent xmlns:mc="http://schemas.openxmlformats.org/markup-compatibility/2006">
          <mc:Choice Requires="x14">
            <control shapeId="36881" r:id="rId20" name="Check Box 17">
              <controlPr locked="0" defaultSize="0" autoFill="0" autoLine="0" autoPict="0">
                <anchor moveWithCells="1">
                  <from>
                    <xdr:col>6</xdr:col>
                    <xdr:colOff>12700</xdr:colOff>
                    <xdr:row>51</xdr:row>
                    <xdr:rowOff>25400</xdr:rowOff>
                  </from>
                  <to>
                    <xdr:col>6</xdr:col>
                    <xdr:colOff>254000</xdr:colOff>
                    <xdr:row>51</xdr:row>
                    <xdr:rowOff>177800</xdr:rowOff>
                  </to>
                </anchor>
              </controlPr>
            </control>
          </mc:Choice>
        </mc:AlternateContent>
        <mc:AlternateContent xmlns:mc="http://schemas.openxmlformats.org/markup-compatibility/2006">
          <mc:Choice Requires="x14">
            <control shapeId="36882" r:id="rId21" name="Check Box 18">
              <controlPr locked="0" defaultSize="0" autoFill="0" autoLine="0" autoPict="0">
                <anchor moveWithCells="1">
                  <from>
                    <xdr:col>8</xdr:col>
                    <xdr:colOff>0</xdr:colOff>
                    <xdr:row>51</xdr:row>
                    <xdr:rowOff>25400</xdr:rowOff>
                  </from>
                  <to>
                    <xdr:col>8</xdr:col>
                    <xdr:colOff>241300</xdr:colOff>
                    <xdr:row>51</xdr:row>
                    <xdr:rowOff>177800</xdr:rowOff>
                  </to>
                </anchor>
              </controlPr>
            </control>
          </mc:Choice>
        </mc:AlternateContent>
        <mc:AlternateContent xmlns:mc="http://schemas.openxmlformats.org/markup-compatibility/2006">
          <mc:Choice Requires="x14">
            <control shapeId="36883" r:id="rId22" name="Check Box 19">
              <controlPr locked="0" defaultSize="0" autoFill="0" autoLine="0" autoPict="0">
                <anchor moveWithCells="1">
                  <from>
                    <xdr:col>10</xdr:col>
                    <xdr:colOff>25400</xdr:colOff>
                    <xdr:row>51</xdr:row>
                    <xdr:rowOff>12700</xdr:rowOff>
                  </from>
                  <to>
                    <xdr:col>10</xdr:col>
                    <xdr:colOff>279400</xdr:colOff>
                    <xdr:row>51</xdr:row>
                    <xdr:rowOff>177800</xdr:rowOff>
                  </to>
                </anchor>
              </controlPr>
            </control>
          </mc:Choice>
        </mc:AlternateContent>
        <mc:AlternateContent xmlns:mc="http://schemas.openxmlformats.org/markup-compatibility/2006">
          <mc:Choice Requires="x14">
            <control shapeId="36884" r:id="rId23" name="Check Box 20">
              <controlPr locked="0" defaultSize="0" autoFill="0" autoLine="0" autoPict="0">
                <anchor moveWithCells="1">
                  <from>
                    <xdr:col>6</xdr:col>
                    <xdr:colOff>355600</xdr:colOff>
                    <xdr:row>25</xdr:row>
                    <xdr:rowOff>25400</xdr:rowOff>
                  </from>
                  <to>
                    <xdr:col>6</xdr:col>
                    <xdr:colOff>584200</xdr:colOff>
                    <xdr:row>25</xdr:row>
                    <xdr:rowOff>177800</xdr:rowOff>
                  </to>
                </anchor>
              </controlPr>
            </control>
          </mc:Choice>
        </mc:AlternateContent>
        <mc:AlternateContent xmlns:mc="http://schemas.openxmlformats.org/markup-compatibility/2006">
          <mc:Choice Requires="x14">
            <control shapeId="36886" r:id="rId24" name="Check Box 22">
              <controlPr locked="0" defaultSize="0" autoFill="0" autoLine="0" autoPict="0">
                <anchor moveWithCells="1">
                  <from>
                    <xdr:col>8</xdr:col>
                    <xdr:colOff>342900</xdr:colOff>
                    <xdr:row>35</xdr:row>
                    <xdr:rowOff>25400</xdr:rowOff>
                  </from>
                  <to>
                    <xdr:col>8</xdr:col>
                    <xdr:colOff>571500</xdr:colOff>
                    <xdr:row>35</xdr:row>
                    <xdr:rowOff>177800</xdr:rowOff>
                  </to>
                </anchor>
              </controlPr>
            </control>
          </mc:Choice>
        </mc:AlternateContent>
        <mc:AlternateContent xmlns:mc="http://schemas.openxmlformats.org/markup-compatibility/2006">
          <mc:Choice Requires="x14">
            <control shapeId="36887" r:id="rId25" name="Check Box 23">
              <controlPr locked="0" defaultSize="0" autoFill="0" autoLine="0" autoPict="0">
                <anchor moveWithCells="1">
                  <from>
                    <xdr:col>6</xdr:col>
                    <xdr:colOff>12700</xdr:colOff>
                    <xdr:row>61</xdr:row>
                    <xdr:rowOff>25400</xdr:rowOff>
                  </from>
                  <to>
                    <xdr:col>6</xdr:col>
                    <xdr:colOff>254000</xdr:colOff>
                    <xdr:row>61</xdr:row>
                    <xdr:rowOff>177800</xdr:rowOff>
                  </to>
                </anchor>
              </controlPr>
            </control>
          </mc:Choice>
        </mc:AlternateContent>
        <mc:AlternateContent xmlns:mc="http://schemas.openxmlformats.org/markup-compatibility/2006">
          <mc:Choice Requires="x14">
            <control shapeId="36888" r:id="rId26" name="Check Box 24">
              <controlPr locked="0" defaultSize="0" autoFill="0" autoLine="0" autoPict="0">
                <anchor moveWithCells="1">
                  <from>
                    <xdr:col>8</xdr:col>
                    <xdr:colOff>0</xdr:colOff>
                    <xdr:row>61</xdr:row>
                    <xdr:rowOff>25400</xdr:rowOff>
                  </from>
                  <to>
                    <xdr:col>8</xdr:col>
                    <xdr:colOff>241300</xdr:colOff>
                    <xdr:row>61</xdr:row>
                    <xdr:rowOff>177800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57"/>
  <sheetViews>
    <sheetView zoomScaleNormal="100" workbookViewId="0">
      <selection activeCell="P14" sqref="P14"/>
    </sheetView>
  </sheetViews>
  <sheetFormatPr baseColWidth="10" defaultColWidth="9.1640625" defaultRowHeight="13"/>
  <cols>
    <col min="1" max="1" width="9.1640625" style="253"/>
    <col min="2" max="2" width="25.83203125" style="253" customWidth="1"/>
    <col min="3" max="5" width="9.1640625" style="253"/>
    <col min="6" max="6" width="10" style="253" customWidth="1"/>
    <col min="7" max="7" width="9.1640625" style="253"/>
    <col min="8" max="8" width="36.5" style="253" customWidth="1"/>
    <col min="9" max="16384" width="9.1640625" style="253"/>
  </cols>
  <sheetData>
    <row r="1" spans="1:11" ht="18">
      <c r="B1" s="254"/>
      <c r="C1" s="254" t="s">
        <v>31</v>
      </c>
      <c r="D1" s="254"/>
    </row>
    <row r="2" spans="1:11" ht="18">
      <c r="B2" s="254"/>
      <c r="C2" s="255" t="s">
        <v>66</v>
      </c>
      <c r="D2" s="255"/>
      <c r="F2" s="930">
        <f>'A. PSW'!B5</f>
        <v>0</v>
      </c>
      <c r="G2" s="930"/>
      <c r="H2" s="930"/>
    </row>
    <row r="3" spans="1:11" ht="14" thickBot="1">
      <c r="A3" s="932" t="s">
        <v>415</v>
      </c>
      <c r="B3" s="932"/>
      <c r="C3" s="932"/>
      <c r="D3" s="932"/>
      <c r="E3" s="932"/>
      <c r="F3" s="932"/>
      <c r="G3" s="932"/>
      <c r="H3" s="932"/>
    </row>
    <row r="4" spans="1:11" ht="28">
      <c r="A4" s="271"/>
      <c r="B4" s="272"/>
      <c r="C4" s="273" t="s">
        <v>33</v>
      </c>
      <c r="D4" s="273" t="s">
        <v>433</v>
      </c>
      <c r="E4" s="273" t="s">
        <v>35</v>
      </c>
      <c r="F4" s="274" t="s">
        <v>34</v>
      </c>
      <c r="G4" s="272"/>
      <c r="H4" s="275"/>
    </row>
    <row r="5" spans="1:11" ht="14">
      <c r="A5" s="927" t="s">
        <v>32</v>
      </c>
      <c r="B5" s="928"/>
      <c r="C5" s="257" t="s">
        <v>36</v>
      </c>
      <c r="D5" s="257" t="s">
        <v>36</v>
      </c>
      <c r="E5" s="257" t="s">
        <v>36</v>
      </c>
      <c r="F5" s="257" t="s">
        <v>36</v>
      </c>
      <c r="G5" s="909" t="s">
        <v>37</v>
      </c>
      <c r="H5" s="910"/>
    </row>
    <row r="6" spans="1:11">
      <c r="A6" s="917" t="s">
        <v>419</v>
      </c>
      <c r="B6" s="914"/>
      <c r="C6" s="259"/>
      <c r="D6" s="259"/>
      <c r="E6" s="259"/>
      <c r="F6" s="259"/>
      <c r="G6" s="911"/>
      <c r="H6" s="912"/>
      <c r="K6" s="256"/>
    </row>
    <row r="7" spans="1:11">
      <c r="A7" s="917" t="s">
        <v>420</v>
      </c>
      <c r="B7" s="914"/>
      <c r="C7" s="259"/>
      <c r="D7" s="259"/>
      <c r="E7" s="259"/>
      <c r="F7" s="259"/>
      <c r="G7" s="911"/>
      <c r="H7" s="912"/>
    </row>
    <row r="8" spans="1:11">
      <c r="A8" s="917" t="s">
        <v>421</v>
      </c>
      <c r="B8" s="914"/>
      <c r="C8" s="259"/>
      <c r="D8" s="259"/>
      <c r="E8" s="259"/>
      <c r="F8" s="259"/>
      <c r="G8" s="911"/>
      <c r="H8" s="912"/>
    </row>
    <row r="9" spans="1:11">
      <c r="A9" s="917" t="s">
        <v>422</v>
      </c>
      <c r="B9" s="914"/>
      <c r="C9" s="259"/>
      <c r="D9" s="259"/>
      <c r="E9" s="259"/>
      <c r="F9" s="259"/>
      <c r="G9" s="911"/>
      <c r="H9" s="912"/>
    </row>
    <row r="10" spans="1:11">
      <c r="A10" s="917" t="s">
        <v>38</v>
      </c>
      <c r="B10" s="914"/>
      <c r="C10" s="259"/>
      <c r="D10" s="259"/>
      <c r="E10" s="259"/>
      <c r="F10" s="259"/>
      <c r="G10" s="911"/>
      <c r="H10" s="912"/>
    </row>
    <row r="11" spans="1:11">
      <c r="A11" s="917" t="s">
        <v>408</v>
      </c>
      <c r="B11" s="914"/>
      <c r="C11" s="259"/>
      <c r="D11" s="259"/>
      <c r="E11" s="259"/>
      <c r="F11" s="259"/>
      <c r="G11" s="911"/>
      <c r="H11" s="912"/>
    </row>
    <row r="12" spans="1:11">
      <c r="A12" s="917" t="s">
        <v>423</v>
      </c>
      <c r="B12" s="914"/>
      <c r="C12" s="259"/>
      <c r="D12" s="259"/>
      <c r="E12" s="259"/>
      <c r="F12" s="259"/>
      <c r="G12" s="911"/>
      <c r="H12" s="912"/>
    </row>
    <row r="13" spans="1:11">
      <c r="A13" s="917" t="s">
        <v>424</v>
      </c>
      <c r="B13" s="914"/>
      <c r="C13" s="259"/>
      <c r="D13" s="259"/>
      <c r="E13" s="259"/>
      <c r="F13" s="259"/>
      <c r="G13" s="911"/>
      <c r="H13" s="912"/>
    </row>
    <row r="14" spans="1:11">
      <c r="A14" s="917" t="s">
        <v>425</v>
      </c>
      <c r="B14" s="914"/>
      <c r="C14" s="259"/>
      <c r="D14" s="259"/>
      <c r="E14" s="259"/>
      <c r="F14" s="259"/>
      <c r="G14" s="911"/>
      <c r="H14" s="912"/>
    </row>
    <row r="15" spans="1:11">
      <c r="A15" s="917" t="s">
        <v>426</v>
      </c>
      <c r="B15" s="914"/>
      <c r="C15" s="259"/>
      <c r="D15" s="259"/>
      <c r="E15" s="259"/>
      <c r="F15" s="259"/>
      <c r="G15" s="911"/>
      <c r="H15" s="912"/>
    </row>
    <row r="16" spans="1:11" ht="14" thickBot="1">
      <c r="A16" s="931" t="s">
        <v>39</v>
      </c>
      <c r="B16" s="924"/>
      <c r="C16" s="259"/>
      <c r="D16" s="259"/>
      <c r="E16" s="259"/>
      <c r="F16" s="259"/>
      <c r="G16" s="911"/>
      <c r="H16" s="912"/>
    </row>
    <row r="17" spans="1:8" ht="16">
      <c r="A17" s="918" t="s">
        <v>40</v>
      </c>
      <c r="B17" s="919"/>
      <c r="C17" s="919"/>
      <c r="D17" s="919"/>
      <c r="E17" s="919"/>
      <c r="F17" s="919"/>
      <c r="G17" s="919"/>
      <c r="H17" s="920"/>
    </row>
    <row r="18" spans="1:8" ht="28">
      <c r="A18" s="264"/>
      <c r="B18" s="262"/>
      <c r="C18" s="265" t="s">
        <v>33</v>
      </c>
      <c r="D18" s="326" t="s">
        <v>433</v>
      </c>
      <c r="E18" s="263" t="s">
        <v>35</v>
      </c>
      <c r="F18" s="263" t="s">
        <v>34</v>
      </c>
      <c r="G18" s="263" t="s">
        <v>41</v>
      </c>
      <c r="H18" s="290"/>
    </row>
    <row r="19" spans="1:8" ht="14">
      <c r="A19" s="927" t="s">
        <v>42</v>
      </c>
      <c r="B19" s="929"/>
      <c r="C19" s="261" t="s">
        <v>36</v>
      </c>
      <c r="D19" s="325" t="s">
        <v>36</v>
      </c>
      <c r="E19" s="261" t="s">
        <v>36</v>
      </c>
      <c r="F19" s="261" t="s">
        <v>36</v>
      </c>
      <c r="G19" s="261" t="s">
        <v>36</v>
      </c>
      <c r="H19" s="267" t="s">
        <v>37</v>
      </c>
    </row>
    <row r="20" spans="1:8">
      <c r="A20" s="917" t="s">
        <v>76</v>
      </c>
      <c r="B20" s="914"/>
      <c r="C20" s="259"/>
      <c r="D20" s="259"/>
      <c r="E20" s="259"/>
      <c r="F20" s="259"/>
      <c r="G20" s="259"/>
      <c r="H20" s="268"/>
    </row>
    <row r="21" spans="1:8">
      <c r="A21" s="913" t="s">
        <v>403</v>
      </c>
      <c r="B21" s="914"/>
      <c r="C21" s="259"/>
      <c r="D21" s="259"/>
      <c r="E21" s="259"/>
      <c r="F21" s="259"/>
      <c r="G21" s="259"/>
      <c r="H21" s="268"/>
    </row>
    <row r="22" spans="1:8">
      <c r="A22" s="913" t="s">
        <v>399</v>
      </c>
      <c r="B22" s="914"/>
      <c r="C22" s="259"/>
      <c r="D22" s="259"/>
      <c r="E22" s="259"/>
      <c r="F22" s="259"/>
      <c r="G22" s="259"/>
      <c r="H22" s="268"/>
    </row>
    <row r="23" spans="1:8">
      <c r="A23" s="913" t="s">
        <v>408</v>
      </c>
      <c r="B23" s="914"/>
      <c r="C23" s="259"/>
      <c r="D23" s="259"/>
      <c r="E23" s="259"/>
      <c r="F23" s="259"/>
      <c r="G23" s="259"/>
      <c r="H23" s="268"/>
    </row>
    <row r="24" spans="1:8">
      <c r="A24" s="925" t="s">
        <v>43</v>
      </c>
      <c r="B24" s="926"/>
      <c r="C24" s="259"/>
      <c r="D24" s="259"/>
      <c r="E24" s="259"/>
      <c r="F24" s="259"/>
      <c r="G24" s="259"/>
      <c r="H24" s="268"/>
    </row>
    <row r="25" spans="1:8">
      <c r="A25" s="917" t="s">
        <v>44</v>
      </c>
      <c r="B25" s="914"/>
      <c r="C25" s="259"/>
      <c r="D25" s="259"/>
      <c r="E25" s="259"/>
      <c r="F25" s="259"/>
      <c r="G25" s="259"/>
      <c r="H25" s="268"/>
    </row>
    <row r="26" spans="1:8">
      <c r="A26" s="913" t="s">
        <v>22</v>
      </c>
      <c r="B26" s="914"/>
      <c r="C26" s="259"/>
      <c r="D26" s="259"/>
      <c r="E26" s="259"/>
      <c r="F26" s="259"/>
      <c r="G26" s="259"/>
      <c r="H26" s="268"/>
    </row>
    <row r="27" spans="1:8">
      <c r="A27" s="917" t="s">
        <v>45</v>
      </c>
      <c r="B27" s="914"/>
      <c r="C27" s="259"/>
      <c r="D27" s="259"/>
      <c r="E27" s="259"/>
      <c r="F27" s="259"/>
      <c r="G27" s="259"/>
      <c r="H27" s="268"/>
    </row>
    <row r="28" spans="1:8">
      <c r="A28" s="917" t="s">
        <v>46</v>
      </c>
      <c r="B28" s="914"/>
      <c r="C28" s="259"/>
      <c r="D28" s="259"/>
      <c r="E28" s="259"/>
      <c r="F28" s="259"/>
      <c r="G28" s="259"/>
      <c r="H28" s="268"/>
    </row>
    <row r="29" spans="1:8">
      <c r="A29" s="913" t="s">
        <v>409</v>
      </c>
      <c r="B29" s="914"/>
      <c r="C29" s="259"/>
      <c r="D29" s="259"/>
      <c r="E29" s="259"/>
      <c r="F29" s="259"/>
      <c r="G29" s="259"/>
      <c r="H29" s="268"/>
    </row>
    <row r="30" spans="1:8">
      <c r="A30" s="913" t="s">
        <v>410</v>
      </c>
      <c r="B30" s="914"/>
      <c r="C30" s="259"/>
      <c r="D30" s="259"/>
      <c r="E30" s="259"/>
      <c r="F30" s="259"/>
      <c r="G30" s="259"/>
      <c r="H30" s="268"/>
    </row>
    <row r="31" spans="1:8">
      <c r="A31" s="913" t="s">
        <v>411</v>
      </c>
      <c r="B31" s="914"/>
      <c r="C31" s="259"/>
      <c r="D31" s="259"/>
      <c r="E31" s="259"/>
      <c r="F31" s="259"/>
      <c r="G31" s="259"/>
      <c r="H31" s="268"/>
    </row>
    <row r="32" spans="1:8">
      <c r="A32" s="913" t="s">
        <v>412</v>
      </c>
      <c r="B32" s="914"/>
      <c r="C32" s="259"/>
      <c r="D32" s="259"/>
      <c r="E32" s="259"/>
      <c r="F32" s="259"/>
      <c r="G32" s="259"/>
      <c r="H32" s="268"/>
    </row>
    <row r="33" spans="1:8">
      <c r="A33" s="913" t="s">
        <v>400</v>
      </c>
      <c r="B33" s="914"/>
      <c r="C33" s="259"/>
      <c r="D33" s="259"/>
      <c r="E33" s="259"/>
      <c r="F33" s="259"/>
      <c r="G33" s="259"/>
      <c r="H33" s="268"/>
    </row>
    <row r="34" spans="1:8">
      <c r="A34" s="913" t="s">
        <v>405</v>
      </c>
      <c r="B34" s="914"/>
      <c r="C34" s="259"/>
      <c r="D34" s="259"/>
      <c r="E34" s="259"/>
      <c r="F34" s="259"/>
      <c r="G34" s="259"/>
      <c r="H34" s="268"/>
    </row>
    <row r="35" spans="1:8">
      <c r="A35" s="913" t="s">
        <v>406</v>
      </c>
      <c r="B35" s="914"/>
      <c r="C35" s="259"/>
      <c r="D35" s="259"/>
      <c r="E35" s="259"/>
      <c r="F35" s="259"/>
      <c r="G35" s="259"/>
      <c r="H35" s="268"/>
    </row>
    <row r="36" spans="1:8">
      <c r="A36" s="913" t="s">
        <v>413</v>
      </c>
      <c r="B36" s="914"/>
      <c r="C36" s="259"/>
      <c r="D36" s="259"/>
      <c r="E36" s="259"/>
      <c r="F36" s="259"/>
      <c r="G36" s="259"/>
      <c r="H36" s="268"/>
    </row>
    <row r="37" spans="1:8" ht="28">
      <c r="A37" s="269"/>
      <c r="B37" s="258"/>
      <c r="C37" s="265" t="s">
        <v>33</v>
      </c>
      <c r="D37" s="326" t="s">
        <v>433</v>
      </c>
      <c r="E37" s="263" t="s">
        <v>35</v>
      </c>
      <c r="F37" s="263" t="s">
        <v>34</v>
      </c>
      <c r="G37" s="263" t="s">
        <v>41</v>
      </c>
      <c r="H37" s="266"/>
    </row>
    <row r="38" spans="1:8" ht="14">
      <c r="A38" s="921" t="s">
        <v>77</v>
      </c>
      <c r="B38" s="922"/>
      <c r="C38" s="257" t="s">
        <v>36</v>
      </c>
      <c r="D38" s="325" t="s">
        <v>36</v>
      </c>
      <c r="E38" s="257" t="s">
        <v>36</v>
      </c>
      <c r="F38" s="257" t="s">
        <v>36</v>
      </c>
      <c r="G38" s="257" t="s">
        <v>36</v>
      </c>
      <c r="H38" s="267" t="s">
        <v>37</v>
      </c>
    </row>
    <row r="39" spans="1:8">
      <c r="A39" s="913" t="s">
        <v>396</v>
      </c>
      <c r="B39" s="914"/>
      <c r="C39" s="259"/>
      <c r="D39" s="259"/>
      <c r="E39" s="259"/>
      <c r="F39" s="259"/>
      <c r="G39" s="259"/>
      <c r="H39" s="268"/>
    </row>
    <row r="40" spans="1:8">
      <c r="A40" s="913" t="s">
        <v>397</v>
      </c>
      <c r="B40" s="914"/>
      <c r="C40" s="259"/>
      <c r="D40" s="259"/>
      <c r="E40" s="259"/>
      <c r="F40" s="259"/>
      <c r="G40" s="259"/>
      <c r="H40" s="268"/>
    </row>
    <row r="41" spans="1:8">
      <c r="A41" s="913" t="s">
        <v>418</v>
      </c>
      <c r="B41" s="914"/>
      <c r="C41" s="259"/>
      <c r="D41" s="259"/>
      <c r="E41" s="259"/>
      <c r="F41" s="259"/>
      <c r="G41" s="259"/>
      <c r="H41" s="268"/>
    </row>
    <row r="42" spans="1:8">
      <c r="A42" s="913" t="s">
        <v>399</v>
      </c>
      <c r="B42" s="914"/>
      <c r="C42" s="259"/>
      <c r="D42" s="259"/>
      <c r="E42" s="259"/>
      <c r="F42" s="259"/>
      <c r="G42" s="259"/>
      <c r="H42" s="268"/>
    </row>
    <row r="43" spans="1:8">
      <c r="A43" s="917" t="s">
        <v>46</v>
      </c>
      <c r="B43" s="914"/>
      <c r="C43" s="259"/>
      <c r="D43" s="259"/>
      <c r="E43" s="259"/>
      <c r="F43" s="259"/>
      <c r="G43" s="259"/>
      <c r="H43" s="268"/>
    </row>
    <row r="44" spans="1:8">
      <c r="A44" s="913" t="s">
        <v>400</v>
      </c>
      <c r="B44" s="914"/>
      <c r="C44" s="259"/>
      <c r="D44" s="259"/>
      <c r="E44" s="259"/>
      <c r="F44" s="259"/>
      <c r="G44" s="259"/>
      <c r="H44" s="268"/>
    </row>
    <row r="45" spans="1:8">
      <c r="A45" s="913" t="s">
        <v>401</v>
      </c>
      <c r="B45" s="914"/>
      <c r="C45" s="259"/>
      <c r="D45" s="259"/>
      <c r="E45" s="259"/>
      <c r="F45" s="259"/>
      <c r="G45" s="259"/>
      <c r="H45" s="268"/>
    </row>
    <row r="46" spans="1:8">
      <c r="A46" s="913" t="s">
        <v>402</v>
      </c>
      <c r="B46" s="914"/>
      <c r="C46" s="259"/>
      <c r="D46" s="259"/>
      <c r="E46" s="259"/>
      <c r="F46" s="259"/>
      <c r="G46" s="259"/>
      <c r="H46" s="268"/>
    </row>
    <row r="47" spans="1:8">
      <c r="A47" s="913" t="s">
        <v>403</v>
      </c>
      <c r="B47" s="914"/>
      <c r="C47" s="259"/>
      <c r="D47" s="259"/>
      <c r="E47" s="259"/>
      <c r="F47" s="259"/>
      <c r="G47" s="259"/>
      <c r="H47" s="268"/>
    </row>
    <row r="48" spans="1:8">
      <c r="A48" s="913" t="s">
        <v>404</v>
      </c>
      <c r="B48" s="914"/>
      <c r="C48" s="259"/>
      <c r="D48" s="259"/>
      <c r="E48" s="259"/>
      <c r="F48" s="259"/>
      <c r="G48" s="259"/>
      <c r="H48" s="268"/>
    </row>
    <row r="49" spans="1:8">
      <c r="A49" s="913" t="s">
        <v>405</v>
      </c>
      <c r="B49" s="914"/>
      <c r="C49" s="259"/>
      <c r="D49" s="259"/>
      <c r="E49" s="259"/>
      <c r="F49" s="259"/>
      <c r="G49" s="259"/>
      <c r="H49" s="268"/>
    </row>
    <row r="50" spans="1:8">
      <c r="A50" s="913" t="s">
        <v>406</v>
      </c>
      <c r="B50" s="914"/>
      <c r="C50" s="259"/>
      <c r="D50" s="259"/>
      <c r="E50" s="259"/>
      <c r="F50" s="259"/>
      <c r="G50" s="259"/>
      <c r="H50" s="268"/>
    </row>
    <row r="51" spans="1:8" ht="14" thickBot="1">
      <c r="A51" s="923" t="s">
        <v>407</v>
      </c>
      <c r="B51" s="924"/>
      <c r="C51" s="291"/>
      <c r="D51" s="291"/>
      <c r="E51" s="291"/>
      <c r="F51" s="291"/>
      <c r="G51" s="291"/>
      <c r="H51" s="270"/>
    </row>
    <row r="52" spans="1:8" ht="19.5" customHeight="1">
      <c r="A52" s="915" t="s">
        <v>67</v>
      </c>
      <c r="B52" s="916"/>
      <c r="C52" s="273" t="s">
        <v>6</v>
      </c>
      <c r="D52" s="273"/>
      <c r="E52" s="273" t="s">
        <v>68</v>
      </c>
      <c r="F52" s="282" t="s">
        <v>359</v>
      </c>
      <c r="G52" s="276" t="s">
        <v>72</v>
      </c>
      <c r="H52" s="277"/>
    </row>
    <row r="53" spans="1:8" ht="19.5" customHeight="1">
      <c r="A53" s="314"/>
      <c r="B53" s="315" t="s">
        <v>67</v>
      </c>
      <c r="C53" s="265" t="s">
        <v>6</v>
      </c>
      <c r="D53" s="265"/>
      <c r="E53" s="265" t="s">
        <v>68</v>
      </c>
      <c r="F53" s="283" t="s">
        <v>359</v>
      </c>
      <c r="G53" s="260" t="s">
        <v>434</v>
      </c>
      <c r="H53" s="278"/>
    </row>
    <row r="54" spans="1:8" ht="19.5" customHeight="1">
      <c r="A54" s="905" t="s">
        <v>67</v>
      </c>
      <c r="B54" s="906"/>
      <c r="C54" s="265" t="s">
        <v>6</v>
      </c>
      <c r="D54" s="265"/>
      <c r="E54" s="265" t="s">
        <v>68</v>
      </c>
      <c r="F54" s="283" t="s">
        <v>359</v>
      </c>
      <c r="G54" s="260" t="s">
        <v>70</v>
      </c>
      <c r="H54" s="278"/>
    </row>
    <row r="55" spans="1:8" ht="19.5" customHeight="1">
      <c r="A55" s="905" t="s">
        <v>67</v>
      </c>
      <c r="B55" s="906"/>
      <c r="C55" s="265" t="s">
        <v>6</v>
      </c>
      <c r="D55" s="265"/>
      <c r="E55" s="265" t="s">
        <v>68</v>
      </c>
      <c r="F55" s="283" t="s">
        <v>359</v>
      </c>
      <c r="G55" s="260" t="s">
        <v>71</v>
      </c>
      <c r="H55" s="278"/>
    </row>
    <row r="56" spans="1:8" ht="19.5" customHeight="1">
      <c r="A56" s="905" t="s">
        <v>67</v>
      </c>
      <c r="B56" s="906"/>
      <c r="C56" s="595" t="s">
        <v>6</v>
      </c>
      <c r="D56" s="595"/>
      <c r="E56" s="595" t="s">
        <v>68</v>
      </c>
      <c r="F56" s="283" t="s">
        <v>359</v>
      </c>
      <c r="G56" s="260" t="s">
        <v>686</v>
      </c>
      <c r="H56" s="278"/>
    </row>
    <row r="57" spans="1:8" ht="19.5" customHeight="1" thickBot="1">
      <c r="A57" s="907" t="s">
        <v>67</v>
      </c>
      <c r="B57" s="908"/>
      <c r="C57" s="281" t="s">
        <v>6</v>
      </c>
      <c r="D57" s="281"/>
      <c r="E57" s="281" t="s">
        <v>68</v>
      </c>
      <c r="F57" s="284" t="s">
        <v>359</v>
      </c>
      <c r="G57" s="279" t="s">
        <v>69</v>
      </c>
      <c r="H57" s="280"/>
    </row>
  </sheetData>
  <mergeCells count="64">
    <mergeCell ref="A5:B5"/>
    <mergeCell ref="A19:B19"/>
    <mergeCell ref="F2:H2"/>
    <mergeCell ref="A6:B6"/>
    <mergeCell ref="A7:B7"/>
    <mergeCell ref="A8:B8"/>
    <mergeCell ref="A9:B9"/>
    <mergeCell ref="A10:B10"/>
    <mergeCell ref="A11:B11"/>
    <mergeCell ref="A12:B12"/>
    <mergeCell ref="A13:B13"/>
    <mergeCell ref="A14:B14"/>
    <mergeCell ref="A15:B15"/>
    <mergeCell ref="A16:B16"/>
    <mergeCell ref="A3:H3"/>
    <mergeCell ref="A24:B24"/>
    <mergeCell ref="A23:B23"/>
    <mergeCell ref="A22:B22"/>
    <mergeCell ref="A21:B21"/>
    <mergeCell ref="A20:B20"/>
    <mergeCell ref="A28:B28"/>
    <mergeCell ref="A27:B27"/>
    <mergeCell ref="A36:B36"/>
    <mergeCell ref="A35:B35"/>
    <mergeCell ref="A34:B34"/>
    <mergeCell ref="A33:B33"/>
    <mergeCell ref="A32:B32"/>
    <mergeCell ref="A41:B41"/>
    <mergeCell ref="A40:B40"/>
    <mergeCell ref="A31:B31"/>
    <mergeCell ref="A30:B30"/>
    <mergeCell ref="A29:B29"/>
    <mergeCell ref="A54:B54"/>
    <mergeCell ref="A55:B55"/>
    <mergeCell ref="A26:B26"/>
    <mergeCell ref="A25:B25"/>
    <mergeCell ref="A17:H17"/>
    <mergeCell ref="A38:B38"/>
    <mergeCell ref="A51:B51"/>
    <mergeCell ref="A50:B50"/>
    <mergeCell ref="A49:B49"/>
    <mergeCell ref="A48:B48"/>
    <mergeCell ref="A47:B47"/>
    <mergeCell ref="A46:B46"/>
    <mergeCell ref="A45:B45"/>
    <mergeCell ref="A44:B44"/>
    <mergeCell ref="A43:B43"/>
    <mergeCell ref="A42:B42"/>
    <mergeCell ref="A56:B56"/>
    <mergeCell ref="A57:B57"/>
    <mergeCell ref="G5:H5"/>
    <mergeCell ref="G6:H6"/>
    <mergeCell ref="G7:H7"/>
    <mergeCell ref="G8:H8"/>
    <mergeCell ref="G9:H9"/>
    <mergeCell ref="G10:H10"/>
    <mergeCell ref="G11:H11"/>
    <mergeCell ref="G12:H12"/>
    <mergeCell ref="G13:H13"/>
    <mergeCell ref="G14:H14"/>
    <mergeCell ref="G15:H15"/>
    <mergeCell ref="G16:H16"/>
    <mergeCell ref="A39:B39"/>
    <mergeCell ref="A52:B52"/>
  </mergeCells>
  <conditionalFormatting sqref="C6:D6">
    <cfRule type="cellIs" dxfId="33" priority="9" operator="equal">
      <formula>"Fail"</formula>
    </cfRule>
    <cfRule type="cellIs" dxfId="32" priority="10" operator="equal">
      <formula>"Pass"</formula>
    </cfRule>
  </conditionalFormatting>
  <conditionalFormatting sqref="E6:F16">
    <cfRule type="cellIs" dxfId="31" priority="7" operator="equal">
      <formula>"Fail"</formula>
    </cfRule>
    <cfRule type="cellIs" dxfId="30" priority="8" operator="equal">
      <formula>"Pass"</formula>
    </cfRule>
  </conditionalFormatting>
  <conditionalFormatting sqref="C7:D16">
    <cfRule type="cellIs" dxfId="29" priority="5" operator="equal">
      <formula>"Fail"</formula>
    </cfRule>
    <cfRule type="cellIs" dxfId="28" priority="6" operator="equal">
      <formula>"Pass"</formula>
    </cfRule>
  </conditionalFormatting>
  <conditionalFormatting sqref="C20:G36">
    <cfRule type="cellIs" dxfId="27" priority="3" operator="equal">
      <formula>"Fail"</formula>
    </cfRule>
    <cfRule type="cellIs" dxfId="26" priority="4" operator="equal">
      <formula>"Pass"</formula>
    </cfRule>
  </conditionalFormatting>
  <conditionalFormatting sqref="C39:G51">
    <cfRule type="cellIs" dxfId="25" priority="1" operator="equal">
      <formula>"Fail"</formula>
    </cfRule>
    <cfRule type="cellIs" dxfId="24" priority="2" operator="equal">
      <formula>"Pass"</formula>
    </cfRule>
  </conditionalFormatting>
  <dataValidations count="1">
    <dataValidation type="list" allowBlank="1" showInputMessage="1" showErrorMessage="1" sqref="C6:F16 C20:G36 C39:G51" xr:uid="{00000000-0002-0000-0600-000000000000}">
      <formula1>"Pass, Fail, N/A"</formula1>
    </dataValidation>
  </dataValidations>
  <printOptions horizontalCentered="1" verticalCentered="1"/>
  <pageMargins left="0" right="0" top="0.25" bottom="0" header="0" footer="0"/>
  <pageSetup scale="95" orientation="portrait" verticalDpi="300" r:id="rId1"/>
  <headerFooter alignWithMargins="0">
    <oddFooter>&amp;RGBAS-015-PAP-52 REV A 11/12/03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56"/>
  <sheetViews>
    <sheetView zoomScaleNormal="100" workbookViewId="0">
      <selection activeCell="O19" sqref="O19"/>
    </sheetView>
  </sheetViews>
  <sheetFormatPr baseColWidth="10" defaultColWidth="9.1640625" defaultRowHeight="13"/>
  <cols>
    <col min="1" max="1" width="9.1640625" style="253"/>
    <col min="2" max="2" width="26.6640625" style="253" customWidth="1"/>
    <col min="3" max="5" width="9.1640625" style="253"/>
    <col min="6" max="6" width="10.33203125" style="253" customWidth="1"/>
    <col min="7" max="7" width="10.5" style="253" customWidth="1"/>
    <col min="8" max="8" width="36.5" style="253" customWidth="1"/>
    <col min="9" max="16384" width="9.1640625" style="253"/>
  </cols>
  <sheetData>
    <row r="1" spans="1:11" ht="18">
      <c r="B1" s="254"/>
      <c r="C1" s="254" t="s">
        <v>31</v>
      </c>
      <c r="D1" s="254"/>
    </row>
    <row r="2" spans="1:11" ht="18">
      <c r="B2" s="254"/>
      <c r="C2" s="255" t="s">
        <v>66</v>
      </c>
      <c r="D2" s="255"/>
      <c r="F2" s="930">
        <f>'A. PSW'!B5</f>
        <v>0</v>
      </c>
      <c r="G2" s="930"/>
      <c r="H2" s="930"/>
    </row>
    <row r="3" spans="1:11" ht="14" thickBot="1">
      <c r="A3" s="932" t="s">
        <v>415</v>
      </c>
      <c r="B3" s="932"/>
      <c r="C3" s="932"/>
      <c r="D3" s="932"/>
      <c r="E3" s="932"/>
      <c r="F3" s="932"/>
      <c r="G3" s="932"/>
      <c r="H3" s="932"/>
    </row>
    <row r="4" spans="1:11" ht="28">
      <c r="A4" s="271"/>
      <c r="B4" s="272"/>
      <c r="C4" s="273" t="s">
        <v>33</v>
      </c>
      <c r="D4" s="273" t="s">
        <v>433</v>
      </c>
      <c r="E4" s="273" t="s">
        <v>35</v>
      </c>
      <c r="F4" s="274" t="s">
        <v>34</v>
      </c>
      <c r="G4" s="941"/>
      <c r="H4" s="942"/>
    </row>
    <row r="5" spans="1:11" ht="13.5" customHeight="1">
      <c r="A5" s="927" t="s">
        <v>32</v>
      </c>
      <c r="B5" s="928"/>
      <c r="C5" s="257" t="s">
        <v>36</v>
      </c>
      <c r="D5" s="257" t="s">
        <v>36</v>
      </c>
      <c r="E5" s="257" t="s">
        <v>36</v>
      </c>
      <c r="F5" s="257" t="s">
        <v>36</v>
      </c>
      <c r="G5" s="909" t="s">
        <v>37</v>
      </c>
      <c r="H5" s="910"/>
    </row>
    <row r="6" spans="1:11">
      <c r="A6" s="917" t="s">
        <v>419</v>
      </c>
      <c r="B6" s="914"/>
      <c r="C6" s="285"/>
      <c r="D6" s="285"/>
      <c r="E6" s="285"/>
      <c r="F6" s="285"/>
      <c r="G6" s="911"/>
      <c r="H6" s="912"/>
      <c r="K6" s="256"/>
    </row>
    <row r="7" spans="1:11">
      <c r="A7" s="917" t="s">
        <v>420</v>
      </c>
      <c r="B7" s="914"/>
      <c r="C7" s="285"/>
      <c r="D7" s="285"/>
      <c r="E7" s="285"/>
      <c r="F7" s="285"/>
      <c r="G7" s="911"/>
      <c r="H7" s="912"/>
    </row>
    <row r="8" spans="1:11">
      <c r="A8" s="917" t="s">
        <v>421</v>
      </c>
      <c r="B8" s="914"/>
      <c r="C8" s="285"/>
      <c r="D8" s="285"/>
      <c r="E8" s="285"/>
      <c r="F8" s="285"/>
      <c r="G8" s="911"/>
      <c r="H8" s="912"/>
    </row>
    <row r="9" spans="1:11">
      <c r="A9" s="917" t="s">
        <v>422</v>
      </c>
      <c r="B9" s="914"/>
      <c r="C9" s="285"/>
      <c r="D9" s="285"/>
      <c r="E9" s="285"/>
      <c r="F9" s="285"/>
      <c r="G9" s="911"/>
      <c r="H9" s="912"/>
    </row>
    <row r="10" spans="1:11">
      <c r="A10" s="917" t="s">
        <v>38</v>
      </c>
      <c r="B10" s="914"/>
      <c r="C10" s="285"/>
      <c r="D10" s="285"/>
      <c r="E10" s="285"/>
      <c r="F10" s="285"/>
      <c r="G10" s="911"/>
      <c r="H10" s="912"/>
    </row>
    <row r="11" spans="1:11">
      <c r="A11" s="917" t="s">
        <v>408</v>
      </c>
      <c r="B11" s="914"/>
      <c r="C11" s="285"/>
      <c r="D11" s="285"/>
      <c r="E11" s="285"/>
      <c r="F11" s="285"/>
      <c r="G11" s="911"/>
      <c r="H11" s="912"/>
    </row>
    <row r="12" spans="1:11">
      <c r="A12" s="917" t="s">
        <v>423</v>
      </c>
      <c r="B12" s="914"/>
      <c r="C12" s="285"/>
      <c r="D12" s="285"/>
      <c r="E12" s="285"/>
      <c r="F12" s="285"/>
      <c r="G12" s="911"/>
      <c r="H12" s="912"/>
    </row>
    <row r="13" spans="1:11">
      <c r="A13" s="917" t="s">
        <v>424</v>
      </c>
      <c r="B13" s="914"/>
      <c r="C13" s="285"/>
      <c r="D13" s="285"/>
      <c r="E13" s="285"/>
      <c r="F13" s="285"/>
      <c r="G13" s="911"/>
      <c r="H13" s="912"/>
    </row>
    <row r="14" spans="1:11">
      <c r="A14" s="917" t="s">
        <v>425</v>
      </c>
      <c r="B14" s="914"/>
      <c r="C14" s="285"/>
      <c r="D14" s="285"/>
      <c r="E14" s="285"/>
      <c r="F14" s="285"/>
      <c r="G14" s="911"/>
      <c r="H14" s="912"/>
    </row>
    <row r="15" spans="1:11">
      <c r="A15" s="917" t="s">
        <v>426</v>
      </c>
      <c r="B15" s="914"/>
      <c r="C15" s="285"/>
      <c r="D15" s="285"/>
      <c r="E15" s="285"/>
      <c r="F15" s="285"/>
      <c r="G15" s="911"/>
      <c r="H15" s="912"/>
    </row>
    <row r="16" spans="1:11" ht="14" thickBot="1">
      <c r="A16" s="931" t="s">
        <v>39</v>
      </c>
      <c r="B16" s="924"/>
      <c r="C16" s="286"/>
      <c r="D16" s="286"/>
      <c r="E16" s="286"/>
      <c r="F16" s="286"/>
      <c r="G16" s="939"/>
      <c r="H16" s="940"/>
    </row>
    <row r="17" spans="1:8" ht="16">
      <c r="A17" s="918" t="s">
        <v>40</v>
      </c>
      <c r="B17" s="919"/>
      <c r="C17" s="919"/>
      <c r="D17" s="919"/>
      <c r="E17" s="919"/>
      <c r="F17" s="919"/>
      <c r="G17" s="919"/>
      <c r="H17" s="920"/>
    </row>
    <row r="18" spans="1:8" ht="28">
      <c r="A18" s="264"/>
      <c r="B18" s="262"/>
      <c r="C18" s="265" t="s">
        <v>33</v>
      </c>
      <c r="D18" s="326" t="s">
        <v>433</v>
      </c>
      <c r="E18" s="263" t="s">
        <v>35</v>
      </c>
      <c r="F18" s="263" t="s">
        <v>34</v>
      </c>
      <c r="G18" s="263" t="s">
        <v>41</v>
      </c>
      <c r="H18" s="266"/>
    </row>
    <row r="19" spans="1:8" ht="14">
      <c r="A19" s="927" t="s">
        <v>42</v>
      </c>
      <c r="B19" s="929"/>
      <c r="C19" s="261" t="s">
        <v>36</v>
      </c>
      <c r="D19" s="325" t="s">
        <v>36</v>
      </c>
      <c r="E19" s="261" t="s">
        <v>36</v>
      </c>
      <c r="F19" s="261" t="s">
        <v>36</v>
      </c>
      <c r="G19" s="261" t="s">
        <v>36</v>
      </c>
      <c r="H19" s="267" t="s">
        <v>37</v>
      </c>
    </row>
    <row r="20" spans="1:8">
      <c r="A20" s="917" t="s">
        <v>76</v>
      </c>
      <c r="B20" s="914"/>
      <c r="C20" s="259"/>
      <c r="D20" s="259"/>
      <c r="E20" s="259"/>
      <c r="F20" s="259"/>
      <c r="G20" s="259"/>
      <c r="H20" s="268"/>
    </row>
    <row r="21" spans="1:8">
      <c r="A21" s="913" t="s">
        <v>403</v>
      </c>
      <c r="B21" s="914"/>
      <c r="C21" s="259"/>
      <c r="D21" s="259"/>
      <c r="E21" s="259"/>
      <c r="F21" s="259"/>
      <c r="G21" s="259"/>
      <c r="H21" s="268"/>
    </row>
    <row r="22" spans="1:8">
      <c r="A22" s="913" t="s">
        <v>399</v>
      </c>
      <c r="B22" s="914"/>
      <c r="C22" s="259"/>
      <c r="D22" s="259"/>
      <c r="E22" s="259"/>
      <c r="F22" s="259"/>
      <c r="G22" s="259"/>
      <c r="H22" s="268"/>
    </row>
    <row r="23" spans="1:8">
      <c r="A23" s="913" t="s">
        <v>408</v>
      </c>
      <c r="B23" s="914"/>
      <c r="C23" s="259"/>
      <c r="D23" s="259"/>
      <c r="E23" s="259"/>
      <c r="F23" s="259"/>
      <c r="G23" s="259"/>
      <c r="H23" s="268"/>
    </row>
    <row r="24" spans="1:8">
      <c r="A24" s="925" t="s">
        <v>43</v>
      </c>
      <c r="B24" s="926"/>
      <c r="C24" s="259"/>
      <c r="D24" s="259"/>
      <c r="E24" s="259"/>
      <c r="F24" s="259"/>
      <c r="G24" s="259"/>
      <c r="H24" s="268"/>
    </row>
    <row r="25" spans="1:8">
      <c r="A25" s="917" t="s">
        <v>44</v>
      </c>
      <c r="B25" s="914"/>
      <c r="C25" s="259"/>
      <c r="D25" s="259"/>
      <c r="E25" s="259"/>
      <c r="F25" s="259"/>
      <c r="G25" s="259"/>
      <c r="H25" s="268"/>
    </row>
    <row r="26" spans="1:8">
      <c r="A26" s="913" t="s">
        <v>22</v>
      </c>
      <c r="B26" s="914"/>
      <c r="C26" s="259"/>
      <c r="D26" s="259"/>
      <c r="E26" s="259"/>
      <c r="F26" s="259"/>
      <c r="G26" s="259"/>
      <c r="H26" s="268"/>
    </row>
    <row r="27" spans="1:8">
      <c r="A27" s="917" t="s">
        <v>45</v>
      </c>
      <c r="B27" s="914"/>
      <c r="C27" s="259"/>
      <c r="D27" s="259"/>
      <c r="E27" s="259"/>
      <c r="F27" s="259"/>
      <c r="G27" s="259"/>
      <c r="H27" s="268"/>
    </row>
    <row r="28" spans="1:8">
      <c r="A28" s="917" t="s">
        <v>46</v>
      </c>
      <c r="B28" s="914"/>
      <c r="C28" s="259"/>
      <c r="D28" s="259"/>
      <c r="E28" s="259"/>
      <c r="F28" s="259"/>
      <c r="G28" s="259"/>
      <c r="H28" s="268"/>
    </row>
    <row r="29" spans="1:8">
      <c r="A29" s="913" t="s">
        <v>409</v>
      </c>
      <c r="B29" s="914"/>
      <c r="C29" s="259"/>
      <c r="D29" s="259"/>
      <c r="E29" s="259"/>
      <c r="F29" s="259"/>
      <c r="G29" s="259"/>
      <c r="H29" s="268"/>
    </row>
    <row r="30" spans="1:8">
      <c r="A30" s="913" t="s">
        <v>410</v>
      </c>
      <c r="B30" s="914"/>
      <c r="C30" s="259"/>
      <c r="D30" s="259"/>
      <c r="E30" s="259"/>
      <c r="F30" s="259"/>
      <c r="G30" s="259"/>
      <c r="H30" s="268"/>
    </row>
    <row r="31" spans="1:8">
      <c r="A31" s="913" t="s">
        <v>411</v>
      </c>
      <c r="B31" s="914"/>
      <c r="C31" s="259"/>
      <c r="D31" s="259"/>
      <c r="E31" s="259"/>
      <c r="F31" s="259"/>
      <c r="G31" s="259"/>
      <c r="H31" s="268"/>
    </row>
    <row r="32" spans="1:8">
      <c r="A32" s="913" t="s">
        <v>412</v>
      </c>
      <c r="B32" s="914"/>
      <c r="C32" s="259"/>
      <c r="D32" s="259"/>
      <c r="E32" s="259"/>
      <c r="F32" s="259"/>
      <c r="G32" s="259"/>
      <c r="H32" s="268"/>
    </row>
    <row r="33" spans="1:8">
      <c r="A33" s="913" t="s">
        <v>400</v>
      </c>
      <c r="B33" s="914"/>
      <c r="C33" s="259"/>
      <c r="D33" s="259"/>
      <c r="E33" s="259"/>
      <c r="F33" s="259"/>
      <c r="G33" s="259"/>
      <c r="H33" s="268"/>
    </row>
    <row r="34" spans="1:8">
      <c r="A34" s="913" t="s">
        <v>405</v>
      </c>
      <c r="B34" s="914"/>
      <c r="C34" s="259"/>
      <c r="D34" s="259"/>
      <c r="E34" s="259"/>
      <c r="F34" s="259"/>
      <c r="G34" s="259"/>
      <c r="H34" s="268"/>
    </row>
    <row r="35" spans="1:8">
      <c r="A35" s="913" t="s">
        <v>406</v>
      </c>
      <c r="B35" s="914"/>
      <c r="C35" s="259"/>
      <c r="D35" s="259"/>
      <c r="E35" s="259"/>
      <c r="F35" s="259"/>
      <c r="G35" s="259"/>
      <c r="H35" s="268"/>
    </row>
    <row r="36" spans="1:8">
      <c r="A36" s="913" t="s">
        <v>413</v>
      </c>
      <c r="B36" s="914"/>
      <c r="C36" s="259"/>
      <c r="D36" s="259"/>
      <c r="E36" s="259"/>
      <c r="F36" s="259"/>
      <c r="G36" s="259"/>
      <c r="H36" s="268"/>
    </row>
    <row r="37" spans="1:8" ht="28">
      <c r="A37" s="269"/>
      <c r="B37" s="258"/>
      <c r="C37" s="265" t="s">
        <v>33</v>
      </c>
      <c r="D37" s="326" t="s">
        <v>433</v>
      </c>
      <c r="E37" s="263" t="s">
        <v>35</v>
      </c>
      <c r="F37" s="263" t="s">
        <v>34</v>
      </c>
      <c r="G37" s="263" t="s">
        <v>41</v>
      </c>
      <c r="H37" s="266"/>
    </row>
    <row r="38" spans="1:8" ht="14">
      <c r="A38" s="921" t="s">
        <v>77</v>
      </c>
      <c r="B38" s="922"/>
      <c r="C38" s="257" t="s">
        <v>36</v>
      </c>
      <c r="D38" s="325" t="s">
        <v>36</v>
      </c>
      <c r="E38" s="257" t="s">
        <v>36</v>
      </c>
      <c r="F38" s="257" t="s">
        <v>36</v>
      </c>
      <c r="G38" s="257" t="s">
        <v>36</v>
      </c>
      <c r="H38" s="267" t="s">
        <v>37</v>
      </c>
    </row>
    <row r="39" spans="1:8">
      <c r="A39" s="913" t="s">
        <v>396</v>
      </c>
      <c r="B39" s="914"/>
      <c r="C39" s="259"/>
      <c r="D39" s="259"/>
      <c r="E39" s="259"/>
      <c r="F39" s="259"/>
      <c r="G39" s="259"/>
      <c r="H39" s="268"/>
    </row>
    <row r="40" spans="1:8">
      <c r="A40" s="913" t="s">
        <v>397</v>
      </c>
      <c r="B40" s="914"/>
      <c r="C40" s="259"/>
      <c r="D40" s="259"/>
      <c r="E40" s="259"/>
      <c r="F40" s="259"/>
      <c r="G40" s="259"/>
      <c r="H40" s="268"/>
    </row>
    <row r="41" spans="1:8">
      <c r="A41" s="913" t="s">
        <v>398</v>
      </c>
      <c r="B41" s="914"/>
      <c r="C41" s="259"/>
      <c r="D41" s="259"/>
      <c r="E41" s="259"/>
      <c r="F41" s="259"/>
      <c r="G41" s="259"/>
      <c r="H41" s="268"/>
    </row>
    <row r="42" spans="1:8">
      <c r="A42" s="913" t="s">
        <v>399</v>
      </c>
      <c r="B42" s="914"/>
      <c r="C42" s="259"/>
      <c r="D42" s="259"/>
      <c r="E42" s="259"/>
      <c r="F42" s="259"/>
      <c r="G42" s="259"/>
      <c r="H42" s="268"/>
    </row>
    <row r="43" spans="1:8">
      <c r="A43" s="917" t="s">
        <v>46</v>
      </c>
      <c r="B43" s="914"/>
      <c r="C43" s="259"/>
      <c r="D43" s="259"/>
      <c r="E43" s="259"/>
      <c r="F43" s="259"/>
      <c r="G43" s="259"/>
      <c r="H43" s="268"/>
    </row>
    <row r="44" spans="1:8">
      <c r="A44" s="913" t="s">
        <v>400</v>
      </c>
      <c r="B44" s="914"/>
      <c r="C44" s="259"/>
      <c r="D44" s="259"/>
      <c r="E44" s="259"/>
      <c r="F44" s="259"/>
      <c r="G44" s="259"/>
      <c r="H44" s="268"/>
    </row>
    <row r="45" spans="1:8">
      <c r="A45" s="913" t="s">
        <v>401</v>
      </c>
      <c r="B45" s="914"/>
      <c r="C45" s="259"/>
      <c r="D45" s="259"/>
      <c r="E45" s="259"/>
      <c r="F45" s="259"/>
      <c r="G45" s="259"/>
      <c r="H45" s="268"/>
    </row>
    <row r="46" spans="1:8">
      <c r="A46" s="913" t="s">
        <v>402</v>
      </c>
      <c r="B46" s="914"/>
      <c r="C46" s="259"/>
      <c r="D46" s="259"/>
      <c r="E46" s="259"/>
      <c r="F46" s="259"/>
      <c r="G46" s="259"/>
      <c r="H46" s="268"/>
    </row>
    <row r="47" spans="1:8">
      <c r="A47" s="913" t="s">
        <v>403</v>
      </c>
      <c r="B47" s="914"/>
      <c r="C47" s="259"/>
      <c r="D47" s="259"/>
      <c r="E47" s="259"/>
      <c r="F47" s="259"/>
      <c r="G47" s="259"/>
      <c r="H47" s="268"/>
    </row>
    <row r="48" spans="1:8">
      <c r="A48" s="913" t="s">
        <v>404</v>
      </c>
      <c r="B48" s="914"/>
      <c r="C48" s="259"/>
      <c r="D48" s="259"/>
      <c r="E48" s="259"/>
      <c r="F48" s="259"/>
      <c r="G48" s="259"/>
      <c r="H48" s="268"/>
    </row>
    <row r="49" spans="1:8">
      <c r="A49" s="913" t="s">
        <v>405</v>
      </c>
      <c r="B49" s="914"/>
      <c r="C49" s="259"/>
      <c r="D49" s="259"/>
      <c r="E49" s="259"/>
      <c r="F49" s="259"/>
      <c r="G49" s="259"/>
      <c r="H49" s="268"/>
    </row>
    <row r="50" spans="1:8">
      <c r="A50" s="913" t="s">
        <v>406</v>
      </c>
      <c r="B50" s="914"/>
      <c r="C50" s="259"/>
      <c r="D50" s="259"/>
      <c r="E50" s="259"/>
      <c r="F50" s="259"/>
      <c r="G50" s="259"/>
      <c r="H50" s="268"/>
    </row>
    <row r="51" spans="1:8" ht="14" thickBot="1">
      <c r="A51" s="923" t="s">
        <v>407</v>
      </c>
      <c r="B51" s="924"/>
      <c r="C51" s="259"/>
      <c r="D51" s="259"/>
      <c r="E51" s="259"/>
      <c r="F51" s="259"/>
      <c r="G51" s="259"/>
      <c r="H51" s="270"/>
    </row>
    <row r="52" spans="1:8" ht="20" customHeight="1">
      <c r="A52" s="937" t="s">
        <v>67</v>
      </c>
      <c r="B52" s="938"/>
      <c r="C52" s="938"/>
      <c r="D52" s="273" t="s">
        <v>6</v>
      </c>
      <c r="E52" s="273" t="s">
        <v>68</v>
      </c>
      <c r="F52" s="282" t="s">
        <v>359</v>
      </c>
      <c r="G52" s="276" t="s">
        <v>72</v>
      </c>
      <c r="H52" s="277"/>
    </row>
    <row r="53" spans="1:8" ht="20" customHeight="1">
      <c r="A53" s="935" t="s">
        <v>67</v>
      </c>
      <c r="B53" s="936"/>
      <c r="C53" s="936"/>
      <c r="D53" s="265" t="s">
        <v>6</v>
      </c>
      <c r="E53" s="265" t="s">
        <v>68</v>
      </c>
      <c r="F53" s="283" t="s">
        <v>359</v>
      </c>
      <c r="G53" s="260" t="s">
        <v>434</v>
      </c>
      <c r="H53" s="278"/>
    </row>
    <row r="54" spans="1:8" ht="20" customHeight="1">
      <c r="A54" s="935" t="s">
        <v>67</v>
      </c>
      <c r="B54" s="936"/>
      <c r="C54" s="936"/>
      <c r="D54" s="265" t="s">
        <v>6</v>
      </c>
      <c r="E54" s="265" t="s">
        <v>68</v>
      </c>
      <c r="F54" s="283" t="s">
        <v>359</v>
      </c>
      <c r="G54" s="260" t="s">
        <v>70</v>
      </c>
      <c r="H54" s="287"/>
    </row>
    <row r="55" spans="1:8" ht="20" customHeight="1">
      <c r="A55" s="935" t="s">
        <v>67</v>
      </c>
      <c r="B55" s="936"/>
      <c r="C55" s="936"/>
      <c r="D55" s="265" t="s">
        <v>6</v>
      </c>
      <c r="E55" s="265" t="s">
        <v>68</v>
      </c>
      <c r="F55" s="283" t="s">
        <v>359</v>
      </c>
      <c r="G55" s="260" t="s">
        <v>71</v>
      </c>
      <c r="H55" s="278"/>
    </row>
    <row r="56" spans="1:8" ht="20" customHeight="1" thickBot="1">
      <c r="A56" s="933" t="s">
        <v>67</v>
      </c>
      <c r="B56" s="934"/>
      <c r="C56" s="934"/>
      <c r="D56" s="281" t="s">
        <v>6</v>
      </c>
      <c r="E56" s="281" t="s">
        <v>68</v>
      </c>
      <c r="F56" s="284" t="s">
        <v>359</v>
      </c>
      <c r="G56" s="279" t="s">
        <v>69</v>
      </c>
      <c r="H56" s="280"/>
    </row>
  </sheetData>
  <mergeCells count="65">
    <mergeCell ref="G9:H9"/>
    <mergeCell ref="G10:H10"/>
    <mergeCell ref="G11:H11"/>
    <mergeCell ref="G12:H12"/>
    <mergeCell ref="G13:H13"/>
    <mergeCell ref="A9:B9"/>
    <mergeCell ref="A10:B10"/>
    <mergeCell ref="A11:B11"/>
    <mergeCell ref="A12:B12"/>
    <mergeCell ref="A13:B13"/>
    <mergeCell ref="F2:H2"/>
    <mergeCell ref="A6:B6"/>
    <mergeCell ref="A7:B7"/>
    <mergeCell ref="A8:B8"/>
    <mergeCell ref="G7:H7"/>
    <mergeCell ref="G8:H8"/>
    <mergeCell ref="G5:H5"/>
    <mergeCell ref="G6:H6"/>
    <mergeCell ref="A5:B5"/>
    <mergeCell ref="G4:H4"/>
    <mergeCell ref="A3:H3"/>
    <mergeCell ref="G14:H14"/>
    <mergeCell ref="G15:H15"/>
    <mergeCell ref="G16:H16"/>
    <mergeCell ref="A17:H17"/>
    <mergeCell ref="A19:B19"/>
    <mergeCell ref="A14:B14"/>
    <mergeCell ref="A15:B15"/>
    <mergeCell ref="A16:B16"/>
    <mergeCell ref="A20:B20"/>
    <mergeCell ref="A21:B21"/>
    <mergeCell ref="A22:B22"/>
    <mergeCell ref="A23:B23"/>
    <mergeCell ref="A24:B24"/>
    <mergeCell ref="A30:B30"/>
    <mergeCell ref="A31:B31"/>
    <mergeCell ref="A32:B32"/>
    <mergeCell ref="A39:B39"/>
    <mergeCell ref="A40:B40"/>
    <mergeCell ref="A25:B25"/>
    <mergeCell ref="A26:B26"/>
    <mergeCell ref="A27:B27"/>
    <mergeCell ref="A28:B28"/>
    <mergeCell ref="A29:B29"/>
    <mergeCell ref="A33:B33"/>
    <mergeCell ref="A34:B34"/>
    <mergeCell ref="A35:B35"/>
    <mergeCell ref="A52:C52"/>
    <mergeCell ref="A49:B49"/>
    <mergeCell ref="A50:B50"/>
    <mergeCell ref="A51:B51"/>
    <mergeCell ref="A44:B44"/>
    <mergeCell ref="A45:B45"/>
    <mergeCell ref="A46:B46"/>
    <mergeCell ref="A47:B47"/>
    <mergeCell ref="A48:B48"/>
    <mergeCell ref="A41:B41"/>
    <mergeCell ref="A42:B42"/>
    <mergeCell ref="A36:B36"/>
    <mergeCell ref="A38:B38"/>
    <mergeCell ref="A56:C56"/>
    <mergeCell ref="A55:C55"/>
    <mergeCell ref="A54:C54"/>
    <mergeCell ref="A53:C53"/>
    <mergeCell ref="A43:B43"/>
  </mergeCells>
  <phoneticPr fontId="0" type="noConversion"/>
  <conditionalFormatting sqref="C20:G36">
    <cfRule type="cellIs" dxfId="23" priority="3" operator="equal">
      <formula>"Fail"</formula>
    </cfRule>
    <cfRule type="cellIs" dxfId="22" priority="4" operator="equal">
      <formula>"Pass"</formula>
    </cfRule>
  </conditionalFormatting>
  <conditionalFormatting sqref="C39:G51">
    <cfRule type="cellIs" dxfId="21" priority="1" operator="equal">
      <formula>"Fail"</formula>
    </cfRule>
    <cfRule type="cellIs" dxfId="20" priority="2" operator="equal">
      <formula>"Pass"</formula>
    </cfRule>
  </conditionalFormatting>
  <dataValidations count="1">
    <dataValidation type="list" allowBlank="1" showInputMessage="1" showErrorMessage="1" sqref="C20:G36 C39:G51" xr:uid="{00000000-0002-0000-0700-000000000000}">
      <formula1>"Pass, Fail, N/A"</formula1>
    </dataValidation>
  </dataValidations>
  <printOptions horizontalCentered="1" verticalCentered="1"/>
  <pageMargins left="0" right="0" top="0.25" bottom="0" header="0" footer="0"/>
  <pageSetup scale="95" orientation="portrait" verticalDpi="300" r:id="rId1"/>
  <headerFooter alignWithMargins="0">
    <oddFooter>&amp;RGBAS-015-PAP-52 REV A 11/12/03</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55"/>
  <sheetViews>
    <sheetView zoomScaleNormal="100" workbookViewId="0">
      <selection activeCell="N29" sqref="N29"/>
    </sheetView>
  </sheetViews>
  <sheetFormatPr baseColWidth="10" defaultColWidth="9.1640625" defaultRowHeight="13"/>
  <cols>
    <col min="1" max="1" width="9.1640625" style="253"/>
    <col min="2" max="2" width="26.83203125" style="253" customWidth="1"/>
    <col min="3" max="5" width="9.1640625" style="253"/>
    <col min="6" max="6" width="10" style="253" customWidth="1"/>
    <col min="7" max="7" width="10.5" style="253" customWidth="1"/>
    <col min="8" max="8" width="36.5" style="253" customWidth="1"/>
    <col min="9" max="16384" width="9.1640625" style="253"/>
  </cols>
  <sheetData>
    <row r="1" spans="1:11" ht="18">
      <c r="B1" s="254"/>
      <c r="C1" s="254" t="s">
        <v>31</v>
      </c>
      <c r="D1" s="254"/>
    </row>
    <row r="2" spans="1:11" ht="18">
      <c r="B2" s="254"/>
      <c r="C2" s="255" t="s">
        <v>66</v>
      </c>
      <c r="D2" s="255"/>
      <c r="F2" s="930">
        <f>'A. PSW'!B5</f>
        <v>0</v>
      </c>
      <c r="G2" s="930"/>
      <c r="H2" s="930"/>
    </row>
    <row r="3" spans="1:11" ht="14" thickBot="1">
      <c r="A3" s="932" t="s">
        <v>415</v>
      </c>
      <c r="B3" s="932"/>
      <c r="C3" s="932"/>
      <c r="D3" s="932"/>
      <c r="E3" s="932"/>
      <c r="F3" s="932"/>
      <c r="G3" s="932"/>
      <c r="H3" s="932"/>
    </row>
    <row r="4" spans="1:11" ht="28">
      <c r="A4" s="271"/>
      <c r="B4" s="272"/>
      <c r="C4" s="273" t="s">
        <v>33</v>
      </c>
      <c r="D4" s="273" t="s">
        <v>433</v>
      </c>
      <c r="E4" s="273" t="s">
        <v>35</v>
      </c>
      <c r="F4" s="274" t="s">
        <v>34</v>
      </c>
      <c r="G4" s="272"/>
      <c r="H4" s="275"/>
    </row>
    <row r="5" spans="1:11" ht="14">
      <c r="A5" s="927" t="s">
        <v>32</v>
      </c>
      <c r="B5" s="928"/>
      <c r="C5" s="257" t="s">
        <v>36</v>
      </c>
      <c r="D5" s="257" t="s">
        <v>36</v>
      </c>
      <c r="E5" s="257" t="s">
        <v>36</v>
      </c>
      <c r="F5" s="257" t="s">
        <v>36</v>
      </c>
      <c r="G5" s="909" t="s">
        <v>37</v>
      </c>
      <c r="H5" s="910"/>
    </row>
    <row r="6" spans="1:11">
      <c r="A6" s="917" t="s">
        <v>419</v>
      </c>
      <c r="B6" s="914"/>
      <c r="C6" s="259"/>
      <c r="D6" s="259"/>
      <c r="E6" s="259"/>
      <c r="F6" s="259"/>
      <c r="G6" s="911"/>
      <c r="H6" s="912"/>
      <c r="K6" s="256"/>
    </row>
    <row r="7" spans="1:11">
      <c r="A7" s="917" t="s">
        <v>420</v>
      </c>
      <c r="B7" s="914"/>
      <c r="C7" s="259"/>
      <c r="D7" s="259"/>
      <c r="E7" s="259"/>
      <c r="F7" s="259"/>
      <c r="G7" s="911"/>
      <c r="H7" s="912"/>
    </row>
    <row r="8" spans="1:11">
      <c r="A8" s="917" t="s">
        <v>421</v>
      </c>
      <c r="B8" s="914"/>
      <c r="C8" s="259"/>
      <c r="D8" s="259"/>
      <c r="E8" s="259"/>
      <c r="F8" s="259"/>
      <c r="G8" s="911"/>
      <c r="H8" s="912"/>
    </row>
    <row r="9" spans="1:11">
      <c r="A9" s="917" t="s">
        <v>422</v>
      </c>
      <c r="B9" s="914"/>
      <c r="C9" s="259"/>
      <c r="D9" s="259"/>
      <c r="E9" s="259"/>
      <c r="F9" s="259"/>
      <c r="G9" s="911"/>
      <c r="H9" s="912"/>
    </row>
    <row r="10" spans="1:11">
      <c r="A10" s="917" t="s">
        <v>38</v>
      </c>
      <c r="B10" s="914"/>
      <c r="C10" s="259"/>
      <c r="D10" s="259"/>
      <c r="E10" s="259"/>
      <c r="F10" s="259"/>
      <c r="G10" s="911"/>
      <c r="H10" s="912"/>
    </row>
    <row r="11" spans="1:11">
      <c r="A11" s="917" t="s">
        <v>408</v>
      </c>
      <c r="B11" s="914"/>
      <c r="C11" s="259"/>
      <c r="D11" s="259"/>
      <c r="E11" s="259"/>
      <c r="F11" s="259"/>
      <c r="G11" s="911"/>
      <c r="H11" s="912"/>
    </row>
    <row r="12" spans="1:11">
      <c r="A12" s="917" t="s">
        <v>423</v>
      </c>
      <c r="B12" s="914"/>
      <c r="C12" s="259"/>
      <c r="D12" s="259"/>
      <c r="E12" s="259"/>
      <c r="F12" s="259"/>
      <c r="G12" s="911"/>
      <c r="H12" s="912"/>
    </row>
    <row r="13" spans="1:11">
      <c r="A13" s="917" t="s">
        <v>424</v>
      </c>
      <c r="B13" s="914"/>
      <c r="C13" s="259"/>
      <c r="D13" s="259"/>
      <c r="E13" s="259"/>
      <c r="F13" s="259"/>
      <c r="G13" s="911"/>
      <c r="H13" s="912"/>
    </row>
    <row r="14" spans="1:11">
      <c r="A14" s="917" t="s">
        <v>425</v>
      </c>
      <c r="B14" s="914"/>
      <c r="C14" s="259"/>
      <c r="D14" s="259"/>
      <c r="E14" s="259"/>
      <c r="F14" s="259"/>
      <c r="G14" s="911"/>
      <c r="H14" s="912"/>
    </row>
    <row r="15" spans="1:11">
      <c r="A15" s="917" t="s">
        <v>426</v>
      </c>
      <c r="B15" s="914"/>
      <c r="C15" s="259"/>
      <c r="D15" s="259"/>
      <c r="E15" s="259"/>
      <c r="F15" s="259"/>
      <c r="G15" s="911"/>
      <c r="H15" s="912"/>
    </row>
    <row r="16" spans="1:11" ht="14" thickBot="1">
      <c r="A16" s="931" t="s">
        <v>39</v>
      </c>
      <c r="B16" s="924"/>
      <c r="C16" s="259"/>
      <c r="D16" s="259"/>
      <c r="E16" s="259"/>
      <c r="F16" s="259"/>
      <c r="G16" s="911"/>
      <c r="H16" s="912"/>
    </row>
    <row r="17" spans="1:8" ht="16">
      <c r="A17" s="918" t="s">
        <v>40</v>
      </c>
      <c r="B17" s="919"/>
      <c r="C17" s="919"/>
      <c r="D17" s="919"/>
      <c r="E17" s="919"/>
      <c r="F17" s="919"/>
      <c r="G17" s="919"/>
      <c r="H17" s="920"/>
    </row>
    <row r="18" spans="1:8" ht="28">
      <c r="A18" s="264"/>
      <c r="B18" s="262"/>
      <c r="C18" s="265" t="s">
        <v>33</v>
      </c>
      <c r="D18" s="326" t="s">
        <v>433</v>
      </c>
      <c r="E18" s="263" t="s">
        <v>35</v>
      </c>
      <c r="F18" s="263" t="s">
        <v>34</v>
      </c>
      <c r="G18" s="263" t="s">
        <v>41</v>
      </c>
      <c r="H18" s="266"/>
    </row>
    <row r="19" spans="1:8" ht="14">
      <c r="A19" s="927" t="s">
        <v>42</v>
      </c>
      <c r="B19" s="929"/>
      <c r="C19" s="261" t="s">
        <v>36</v>
      </c>
      <c r="D19" s="325" t="s">
        <v>36</v>
      </c>
      <c r="E19" s="261" t="s">
        <v>36</v>
      </c>
      <c r="F19" s="261" t="s">
        <v>36</v>
      </c>
      <c r="G19" s="261" t="s">
        <v>36</v>
      </c>
      <c r="H19" s="267" t="s">
        <v>37</v>
      </c>
    </row>
    <row r="20" spans="1:8">
      <c r="A20" s="917" t="s">
        <v>76</v>
      </c>
      <c r="B20" s="914"/>
      <c r="C20" s="285"/>
      <c r="D20" s="285"/>
      <c r="E20" s="285"/>
      <c r="F20" s="285"/>
      <c r="G20" s="285"/>
      <c r="H20" s="268"/>
    </row>
    <row r="21" spans="1:8">
      <c r="A21" s="913" t="s">
        <v>403</v>
      </c>
      <c r="B21" s="914"/>
      <c r="C21" s="285"/>
      <c r="D21" s="285"/>
      <c r="E21" s="285"/>
      <c r="F21" s="285"/>
      <c r="G21" s="285"/>
      <c r="H21" s="268"/>
    </row>
    <row r="22" spans="1:8">
      <c r="A22" s="913" t="s">
        <v>399</v>
      </c>
      <c r="B22" s="914"/>
      <c r="C22" s="285"/>
      <c r="D22" s="285"/>
      <c r="E22" s="285"/>
      <c r="F22" s="285"/>
      <c r="G22" s="285"/>
      <c r="H22" s="268"/>
    </row>
    <row r="23" spans="1:8">
      <c r="A23" s="913" t="s">
        <v>408</v>
      </c>
      <c r="B23" s="914"/>
      <c r="C23" s="285"/>
      <c r="D23" s="285"/>
      <c r="E23" s="285"/>
      <c r="F23" s="285"/>
      <c r="G23" s="285"/>
      <c r="H23" s="268"/>
    </row>
    <row r="24" spans="1:8">
      <c r="A24" s="925" t="s">
        <v>43</v>
      </c>
      <c r="B24" s="926"/>
      <c r="C24" s="285"/>
      <c r="D24" s="285"/>
      <c r="E24" s="285"/>
      <c r="F24" s="285"/>
      <c r="G24" s="285"/>
      <c r="H24" s="268"/>
    </row>
    <row r="25" spans="1:8">
      <c r="A25" s="917" t="s">
        <v>44</v>
      </c>
      <c r="B25" s="914"/>
      <c r="C25" s="285"/>
      <c r="D25" s="285"/>
      <c r="E25" s="285"/>
      <c r="F25" s="285"/>
      <c r="G25" s="285"/>
      <c r="H25" s="268"/>
    </row>
    <row r="26" spans="1:8">
      <c r="A26" s="913" t="s">
        <v>22</v>
      </c>
      <c r="B26" s="914"/>
      <c r="C26" s="285"/>
      <c r="D26" s="285"/>
      <c r="E26" s="285"/>
      <c r="F26" s="285"/>
      <c r="G26" s="285"/>
      <c r="H26" s="268"/>
    </row>
    <row r="27" spans="1:8">
      <c r="A27" s="917" t="s">
        <v>45</v>
      </c>
      <c r="B27" s="914"/>
      <c r="C27" s="285"/>
      <c r="D27" s="285"/>
      <c r="E27" s="285"/>
      <c r="F27" s="285"/>
      <c r="G27" s="285"/>
      <c r="H27" s="268"/>
    </row>
    <row r="28" spans="1:8">
      <c r="A28" s="917" t="s">
        <v>46</v>
      </c>
      <c r="B28" s="914"/>
      <c r="C28" s="285"/>
      <c r="D28" s="285"/>
      <c r="E28" s="285"/>
      <c r="F28" s="285"/>
      <c r="G28" s="285"/>
      <c r="H28" s="268"/>
    </row>
    <row r="29" spans="1:8">
      <c r="A29" s="913" t="s">
        <v>409</v>
      </c>
      <c r="B29" s="914"/>
      <c r="C29" s="285"/>
      <c r="D29" s="285"/>
      <c r="E29" s="285"/>
      <c r="F29" s="285"/>
      <c r="G29" s="285"/>
      <c r="H29" s="268"/>
    </row>
    <row r="30" spans="1:8">
      <c r="A30" s="913" t="s">
        <v>410</v>
      </c>
      <c r="B30" s="914"/>
      <c r="C30" s="285"/>
      <c r="D30" s="285"/>
      <c r="E30" s="285"/>
      <c r="F30" s="285"/>
      <c r="G30" s="285"/>
      <c r="H30" s="268"/>
    </row>
    <row r="31" spans="1:8">
      <c r="A31" s="913" t="s">
        <v>411</v>
      </c>
      <c r="B31" s="914"/>
      <c r="C31" s="285"/>
      <c r="D31" s="285"/>
      <c r="E31" s="285"/>
      <c r="F31" s="285"/>
      <c r="G31" s="285"/>
      <c r="H31" s="268"/>
    </row>
    <row r="32" spans="1:8">
      <c r="A32" s="913" t="s">
        <v>412</v>
      </c>
      <c r="B32" s="914"/>
      <c r="C32" s="285"/>
      <c r="D32" s="285"/>
      <c r="E32" s="285"/>
      <c r="F32" s="285"/>
      <c r="G32" s="285"/>
      <c r="H32" s="268"/>
    </row>
    <row r="33" spans="1:8">
      <c r="A33" s="913" t="s">
        <v>400</v>
      </c>
      <c r="B33" s="914"/>
      <c r="C33" s="285"/>
      <c r="D33" s="285"/>
      <c r="E33" s="285"/>
      <c r="F33" s="285"/>
      <c r="G33" s="285"/>
      <c r="H33" s="268"/>
    </row>
    <row r="34" spans="1:8">
      <c r="A34" s="913" t="s">
        <v>405</v>
      </c>
      <c r="B34" s="914"/>
      <c r="C34" s="285"/>
      <c r="D34" s="285"/>
      <c r="E34" s="285"/>
      <c r="F34" s="285"/>
      <c r="G34" s="285"/>
      <c r="H34" s="268"/>
    </row>
    <row r="35" spans="1:8">
      <c r="A35" s="913" t="s">
        <v>406</v>
      </c>
      <c r="B35" s="914"/>
      <c r="C35" s="285"/>
      <c r="D35" s="285"/>
      <c r="E35" s="285"/>
      <c r="F35" s="285"/>
      <c r="G35" s="285"/>
      <c r="H35" s="268"/>
    </row>
    <row r="36" spans="1:8">
      <c r="A36" s="913" t="s">
        <v>413</v>
      </c>
      <c r="B36" s="914"/>
      <c r="C36" s="285"/>
      <c r="D36" s="285"/>
      <c r="E36" s="285"/>
      <c r="F36" s="285"/>
      <c r="G36" s="285"/>
      <c r="H36" s="268"/>
    </row>
    <row r="37" spans="1:8" ht="28">
      <c r="A37" s="269"/>
      <c r="B37" s="258"/>
      <c r="C37" s="265" t="s">
        <v>33</v>
      </c>
      <c r="D37" s="326" t="s">
        <v>433</v>
      </c>
      <c r="E37" s="263" t="s">
        <v>35</v>
      </c>
      <c r="F37" s="263" t="s">
        <v>34</v>
      </c>
      <c r="G37" s="263" t="s">
        <v>41</v>
      </c>
      <c r="H37" s="266"/>
    </row>
    <row r="38" spans="1:8" ht="14">
      <c r="A38" s="921" t="s">
        <v>77</v>
      </c>
      <c r="B38" s="922"/>
      <c r="C38" s="257" t="s">
        <v>36</v>
      </c>
      <c r="D38" s="325" t="s">
        <v>36</v>
      </c>
      <c r="E38" s="257" t="s">
        <v>36</v>
      </c>
      <c r="F38" s="257" t="s">
        <v>36</v>
      </c>
      <c r="G38" s="257" t="s">
        <v>36</v>
      </c>
      <c r="H38" s="267" t="s">
        <v>37</v>
      </c>
    </row>
    <row r="39" spans="1:8">
      <c r="A39" s="913" t="s">
        <v>396</v>
      </c>
      <c r="B39" s="914"/>
      <c r="C39" s="285"/>
      <c r="D39" s="285"/>
      <c r="E39" s="285"/>
      <c r="F39" s="285"/>
      <c r="G39" s="285"/>
      <c r="H39" s="268"/>
    </row>
    <row r="40" spans="1:8">
      <c r="A40" s="913" t="s">
        <v>397</v>
      </c>
      <c r="B40" s="914"/>
      <c r="C40" s="285"/>
      <c r="D40" s="285"/>
      <c r="E40" s="285"/>
      <c r="F40" s="285"/>
      <c r="G40" s="285"/>
      <c r="H40" s="268"/>
    </row>
    <row r="41" spans="1:8">
      <c r="A41" s="913" t="s">
        <v>398</v>
      </c>
      <c r="B41" s="914"/>
      <c r="C41" s="285"/>
      <c r="D41" s="285"/>
      <c r="E41" s="285"/>
      <c r="F41" s="285"/>
      <c r="G41" s="285"/>
      <c r="H41" s="268"/>
    </row>
    <row r="42" spans="1:8">
      <c r="A42" s="913" t="s">
        <v>399</v>
      </c>
      <c r="B42" s="914"/>
      <c r="C42" s="285"/>
      <c r="D42" s="285"/>
      <c r="E42" s="285"/>
      <c r="F42" s="285"/>
      <c r="G42" s="285"/>
      <c r="H42" s="268"/>
    </row>
    <row r="43" spans="1:8">
      <c r="A43" s="917" t="s">
        <v>46</v>
      </c>
      <c r="B43" s="914"/>
      <c r="C43" s="285"/>
      <c r="D43" s="285"/>
      <c r="E43" s="285"/>
      <c r="F43" s="285"/>
      <c r="G43" s="285"/>
      <c r="H43" s="268"/>
    </row>
    <row r="44" spans="1:8">
      <c r="A44" s="913" t="s">
        <v>400</v>
      </c>
      <c r="B44" s="914"/>
      <c r="C44" s="285"/>
      <c r="D44" s="285"/>
      <c r="E44" s="285"/>
      <c r="F44" s="285"/>
      <c r="G44" s="285"/>
      <c r="H44" s="268"/>
    </row>
    <row r="45" spans="1:8">
      <c r="A45" s="913" t="s">
        <v>401</v>
      </c>
      <c r="B45" s="914"/>
      <c r="C45" s="285"/>
      <c r="D45" s="285"/>
      <c r="E45" s="285"/>
      <c r="F45" s="285"/>
      <c r="G45" s="285"/>
      <c r="H45" s="268"/>
    </row>
    <row r="46" spans="1:8">
      <c r="A46" s="913" t="s">
        <v>402</v>
      </c>
      <c r="B46" s="914"/>
      <c r="C46" s="285"/>
      <c r="D46" s="285"/>
      <c r="E46" s="285"/>
      <c r="F46" s="285"/>
      <c r="G46" s="285"/>
      <c r="H46" s="268"/>
    </row>
    <row r="47" spans="1:8">
      <c r="A47" s="913" t="s">
        <v>403</v>
      </c>
      <c r="B47" s="914"/>
      <c r="C47" s="285"/>
      <c r="D47" s="285"/>
      <c r="E47" s="285"/>
      <c r="F47" s="285"/>
      <c r="G47" s="285"/>
      <c r="H47" s="268"/>
    </row>
    <row r="48" spans="1:8">
      <c r="A48" s="913" t="s">
        <v>404</v>
      </c>
      <c r="B48" s="914"/>
      <c r="C48" s="285"/>
      <c r="D48" s="285"/>
      <c r="E48" s="285"/>
      <c r="F48" s="285"/>
      <c r="G48" s="285"/>
      <c r="H48" s="268"/>
    </row>
    <row r="49" spans="1:8">
      <c r="A49" s="913" t="s">
        <v>405</v>
      </c>
      <c r="B49" s="914"/>
      <c r="C49" s="285"/>
      <c r="D49" s="285"/>
      <c r="E49" s="285"/>
      <c r="F49" s="285"/>
      <c r="G49" s="285"/>
      <c r="H49" s="268"/>
    </row>
    <row r="50" spans="1:8">
      <c r="A50" s="913" t="s">
        <v>406</v>
      </c>
      <c r="B50" s="914"/>
      <c r="C50" s="285"/>
      <c r="D50" s="285"/>
      <c r="E50" s="285"/>
      <c r="F50" s="285"/>
      <c r="G50" s="285"/>
      <c r="H50" s="268"/>
    </row>
    <row r="51" spans="1:8" ht="14" thickBot="1">
      <c r="A51" s="923" t="s">
        <v>407</v>
      </c>
      <c r="B51" s="924"/>
      <c r="C51" s="285"/>
      <c r="D51" s="285"/>
      <c r="E51" s="285"/>
      <c r="F51" s="285"/>
      <c r="G51" s="285"/>
      <c r="H51" s="270"/>
    </row>
    <row r="52" spans="1:8" ht="19.5" customHeight="1">
      <c r="A52" s="937" t="s">
        <v>67</v>
      </c>
      <c r="B52" s="938"/>
      <c r="C52" s="938"/>
      <c r="D52" s="273" t="s">
        <v>6</v>
      </c>
      <c r="E52" s="273" t="s">
        <v>68</v>
      </c>
      <c r="F52" s="282" t="s">
        <v>359</v>
      </c>
      <c r="G52" s="276" t="s">
        <v>72</v>
      </c>
      <c r="H52" s="277"/>
    </row>
    <row r="53" spans="1:8" ht="19.5" customHeight="1">
      <c r="A53" s="935" t="s">
        <v>67</v>
      </c>
      <c r="B53" s="936"/>
      <c r="C53" s="936"/>
      <c r="D53" s="265" t="s">
        <v>6</v>
      </c>
      <c r="E53" s="265" t="s">
        <v>68</v>
      </c>
      <c r="F53" s="283" t="s">
        <v>359</v>
      </c>
      <c r="G53" s="260" t="s">
        <v>70</v>
      </c>
      <c r="H53" s="278"/>
    </row>
    <row r="54" spans="1:8" ht="19.5" customHeight="1">
      <c r="A54" s="935" t="s">
        <v>67</v>
      </c>
      <c r="B54" s="936"/>
      <c r="C54" s="936"/>
      <c r="D54" s="265" t="s">
        <v>6</v>
      </c>
      <c r="E54" s="265" t="s">
        <v>68</v>
      </c>
      <c r="F54" s="283" t="s">
        <v>359</v>
      </c>
      <c r="G54" s="260" t="s">
        <v>71</v>
      </c>
      <c r="H54" s="287" t="s">
        <v>414</v>
      </c>
    </row>
    <row r="55" spans="1:8" ht="19.5" customHeight="1" thickBot="1">
      <c r="A55" s="933" t="s">
        <v>67</v>
      </c>
      <c r="B55" s="934"/>
      <c r="C55" s="934"/>
      <c r="D55" s="281" t="s">
        <v>6</v>
      </c>
      <c r="E55" s="281" t="s">
        <v>68</v>
      </c>
      <c r="F55" s="284" t="s">
        <v>359</v>
      </c>
      <c r="G55" s="279" t="s">
        <v>69</v>
      </c>
      <c r="H55" s="280"/>
    </row>
  </sheetData>
  <mergeCells count="63">
    <mergeCell ref="A10:B10"/>
    <mergeCell ref="G10:H10"/>
    <mergeCell ref="A11:B11"/>
    <mergeCell ref="G11:H11"/>
    <mergeCell ref="A7:B7"/>
    <mergeCell ref="G7:H7"/>
    <mergeCell ref="A8:B8"/>
    <mergeCell ref="G8:H8"/>
    <mergeCell ref="A9:B9"/>
    <mergeCell ref="G9:H9"/>
    <mergeCell ref="A5:B5"/>
    <mergeCell ref="F2:H2"/>
    <mergeCell ref="G5:H5"/>
    <mergeCell ref="A6:B6"/>
    <mergeCell ref="G6:H6"/>
    <mergeCell ref="A12:B12"/>
    <mergeCell ref="G12:H12"/>
    <mergeCell ref="A13:B13"/>
    <mergeCell ref="G13:H13"/>
    <mergeCell ref="A14:B14"/>
    <mergeCell ref="G14:H14"/>
    <mergeCell ref="A15:B15"/>
    <mergeCell ref="G15:H15"/>
    <mergeCell ref="A16:B16"/>
    <mergeCell ref="G16:H16"/>
    <mergeCell ref="A17:H17"/>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44:B44"/>
    <mergeCell ref="A34:B34"/>
    <mergeCell ref="A35:B35"/>
    <mergeCell ref="A36:B36"/>
    <mergeCell ref="A38:B38"/>
    <mergeCell ref="A39:B39"/>
    <mergeCell ref="A55:C55"/>
    <mergeCell ref="A54:C54"/>
    <mergeCell ref="A53:C53"/>
    <mergeCell ref="A52:C52"/>
    <mergeCell ref="A3:H3"/>
    <mergeCell ref="A50:B50"/>
    <mergeCell ref="A51:B51"/>
    <mergeCell ref="A45:B45"/>
    <mergeCell ref="A46:B46"/>
    <mergeCell ref="A47:B47"/>
    <mergeCell ref="A48:B48"/>
    <mergeCell ref="A49:B49"/>
    <mergeCell ref="A40:B40"/>
    <mergeCell ref="A41:B41"/>
    <mergeCell ref="A42:B42"/>
    <mergeCell ref="A43:B43"/>
  </mergeCells>
  <phoneticPr fontId="0" type="noConversion"/>
  <conditionalFormatting sqref="C6:F16">
    <cfRule type="cellIs" dxfId="19" priority="1" operator="equal">
      <formula>"Fail"</formula>
    </cfRule>
    <cfRule type="cellIs" dxfId="18" priority="2" operator="equal">
      <formula>"Pass"</formula>
    </cfRule>
  </conditionalFormatting>
  <dataValidations count="1">
    <dataValidation type="list" allowBlank="1" showInputMessage="1" showErrorMessage="1" sqref="C6:F16" xr:uid="{00000000-0002-0000-0800-000000000000}">
      <formula1>"Pass, Fail, N/A"</formula1>
    </dataValidation>
  </dataValidations>
  <printOptions horizontalCentered="1" verticalCentered="1"/>
  <pageMargins left="0" right="0" top="0.25" bottom="0" header="0" footer="0"/>
  <pageSetup scale="95" orientation="portrait" verticalDpi="0" r:id="rId1"/>
  <headerFooter alignWithMargins="0">
    <oddFooter>&amp;RGBAS-015-PAP-52 REV A 11/12/03</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26</vt:i4>
      </vt:variant>
      <vt:variant>
        <vt:lpstr>Named Ranges</vt:lpstr>
      </vt:variant>
      <vt:variant>
        <vt:i4>8</vt:i4>
      </vt:variant>
    </vt:vector>
  </HeadingPairs>
  <TitlesOfParts>
    <vt:vector size="34" baseType="lpstr">
      <vt:lpstr>F.A.I.R. S.W.</vt:lpstr>
      <vt:lpstr>D. FAIR page 1</vt:lpstr>
      <vt:lpstr>D. FAIR Page 2</vt:lpstr>
      <vt:lpstr>D. FAIR Example</vt:lpstr>
      <vt:lpstr>PPAP Level</vt:lpstr>
      <vt:lpstr>A. PSW</vt:lpstr>
      <vt:lpstr>B. AAR </vt:lpstr>
      <vt:lpstr>B. PKG Approval only AAR </vt:lpstr>
      <vt:lpstr>B. Part Approval only AAR </vt:lpstr>
      <vt:lpstr>C. Sample Photos</vt:lpstr>
      <vt:lpstr>Formulas</vt:lpstr>
      <vt:lpstr>E. RoHS Certificate</vt:lpstr>
      <vt:lpstr>F. REACH Certificate</vt:lpstr>
      <vt:lpstr>G. Conflict Minerals</vt:lpstr>
      <vt:lpstr>H. Prop 65</vt:lpstr>
      <vt:lpstr>I. CCQP</vt:lpstr>
      <vt:lpstr>I. Example CCQP </vt:lpstr>
      <vt:lpstr>J. Drawing</vt:lpstr>
      <vt:lpstr>K. Spec Sheet</vt:lpstr>
      <vt:lpstr>L. CAD Data</vt:lpstr>
      <vt:lpstr>M. Engineering Approval</vt:lpstr>
      <vt:lpstr>O. Process Flow Diagram</vt:lpstr>
      <vt:lpstr>P. PFMEA</vt:lpstr>
      <vt:lpstr>Q. CPK</vt:lpstr>
      <vt:lpstr>R. Gage R &amp; R</vt:lpstr>
      <vt:lpstr>S. Control Plan</vt:lpstr>
      <vt:lpstr>'A. PSW'!Print_Area</vt:lpstr>
      <vt:lpstr>'D. FAIR Example'!Print_Area</vt:lpstr>
      <vt:lpstr>'D. FAIR page 1'!Print_Area</vt:lpstr>
      <vt:lpstr>'D. FAIR Page 2'!Print_Area</vt:lpstr>
      <vt:lpstr>'F.A.I.R. S.W.'!Print_Area</vt:lpstr>
      <vt:lpstr>'I. CCQP'!Print_Area</vt:lpstr>
      <vt:lpstr>'I. Example CCQP '!Print_Area</vt:lpstr>
      <vt:lpstr>'PPAP Level'!Print_Area</vt:lpstr>
    </vt:vector>
  </TitlesOfParts>
  <Company>Actuant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imps</dc:creator>
  <cp:lastModifiedBy>Microsoft Office User</cp:lastModifiedBy>
  <cp:lastPrinted>2015-09-10T14:43:41Z</cp:lastPrinted>
  <dcterms:created xsi:type="dcterms:W3CDTF">2003-07-21T14:41:20Z</dcterms:created>
  <dcterms:modified xsi:type="dcterms:W3CDTF">2019-03-07T23:03:28Z</dcterms:modified>
</cp:coreProperties>
</file>